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C:\Users\47192\Desktop\2024年年底公示\调整资金项目计划公示\"/>
    </mc:Choice>
  </mc:AlternateContent>
  <xr:revisionPtr revIDLastSave="0" documentId="13_ncr:1_{A241022D-5A0C-4F9C-88CD-7BA152FEC96B}" xr6:coauthVersionLast="47" xr6:coauthVersionMax="47" xr10:uidLastSave="{00000000-0000-0000-0000-000000000000}"/>
  <bookViews>
    <workbookView xWindow="-108" yWindow="-108" windowWidth="23256" windowHeight="12456" firstSheet="23" activeTab="23" xr2:uid="{00000000-000D-0000-FFFF-FFFF00000000}"/>
  </bookViews>
  <sheets>
    <sheet name="项目表" sheetId="1" r:id="rId1"/>
    <sheet name="统计表2" sheetId="2" r:id="rId2"/>
    <sheet name="统计表1" sheetId="3" r:id="rId3"/>
    <sheet name="项目表 (2)" sheetId="4" r:id="rId4"/>
    <sheet name="项目表 (3)" sheetId="5" r:id="rId5"/>
    <sheet name="项目表 (4)" sheetId="6" r:id="rId6"/>
    <sheet name="13756" sheetId="7" r:id="rId7"/>
    <sheet name="13756 (明细)" sheetId="8" r:id="rId8"/>
    <sheet name="13756 (明细) (3)" sheetId="9" r:id="rId9"/>
    <sheet name="13756 (明细) (2)" sheetId="10" r:id="rId10"/>
    <sheet name="10136定" sheetId="11" r:id="rId11"/>
    <sheet name="3620定" sheetId="12" r:id="rId12"/>
    <sheet name="10136" sheetId="13" r:id="rId13"/>
    <sheet name="3620" sheetId="14" r:id="rId14"/>
    <sheet name="18000" sheetId="15" r:id="rId15"/>
    <sheet name="17728" sheetId="16" r:id="rId16"/>
    <sheet name="17728 (2)" sheetId="17" r:id="rId17"/>
    <sheet name="本月报账项目" sheetId="18" r:id="rId18"/>
    <sheet name="17712（定） (2)" sheetId="19" r:id="rId19"/>
    <sheet name="一二批16206" sheetId="20" r:id="rId20"/>
    <sheet name="16206（明细）" sheetId="21" r:id="rId21"/>
    <sheet name="16206（8.27）" sheetId="23" r:id="rId22"/>
    <sheet name="10136（8.31）" sheetId="27" r:id="rId23"/>
    <sheet name="2024年调整项目计划表" sheetId="40"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#REF!</definedName>
    <definedName name="_??????">#REF!</definedName>
    <definedName name="_21114">#REF!</definedName>
    <definedName name="_Fill">#REF!</definedName>
    <definedName name="_xlnm._FilterDatabase" localSheetId="12" hidden="1">'10136'!$A$1:$N$34</definedName>
    <definedName name="_xlnm._FilterDatabase" localSheetId="22" hidden="1">'10136（8.31）'!$A$1:$N$68</definedName>
    <definedName name="_xlnm._FilterDatabase" localSheetId="10" hidden="1">'10136定'!$A$1:$N$35</definedName>
    <definedName name="_xlnm._FilterDatabase" localSheetId="6" hidden="1">'13756'!$A$1:$X$37</definedName>
    <definedName name="_xlnm._FilterDatabase" localSheetId="7" hidden="1">'13756 (明细)'!$A$1:$Y$37</definedName>
    <definedName name="_xlnm._FilterDatabase" localSheetId="9" hidden="1">'13756 (明细) (2)'!$A$1:$Y$37</definedName>
    <definedName name="_xlnm._FilterDatabase" localSheetId="8" hidden="1">'13756 (明细) (3)'!$A$1:$R$37</definedName>
    <definedName name="_xlnm._FilterDatabase" localSheetId="21" hidden="1">'16206（8.27）'!$A$1:$Q$66</definedName>
    <definedName name="_xlnm._FilterDatabase" localSheetId="20" hidden="1">'16206（明细）'!$A$1:$S$40</definedName>
    <definedName name="_xlnm._FilterDatabase" localSheetId="13" hidden="1">'3620'!$A$1:$M$19</definedName>
    <definedName name="_xlnm._FilterDatabase" localSheetId="11" hidden="1">'3620定'!$A$1:$M$24</definedName>
    <definedName name="_Order1">255</definedName>
    <definedName name="_Order2">255</definedName>
    <definedName name="a">#REF!</definedName>
    <definedName name="aa">#REF!</definedName>
    <definedName name="as">#N/A</definedName>
    <definedName name="cost">#REF!</definedName>
    <definedName name="data">#REF!</definedName>
    <definedName name="_xlnm.Database">#REF!</definedName>
    <definedName name="database2">#REF!</definedName>
    <definedName name="database3">#REF!</definedName>
    <definedName name="dss">#REF!</definedName>
    <definedName name="E206.">#REF!</definedName>
    <definedName name="eee">#REF!</definedName>
    <definedName name="eve">#REF!</definedName>
    <definedName name="fff">#REF!</definedName>
    <definedName name="gxxe2003">[1]P1012001!$A$6:$E$117</definedName>
    <definedName name="gxxe20032">[1]P1012001!$A$6:$E$117</definedName>
    <definedName name="hhhh">#REF!</definedName>
    <definedName name="HWSheet">1</definedName>
    <definedName name="kkkk">#REF!</definedName>
    <definedName name="Module.Prix_SMC">#N/A</definedName>
    <definedName name="PRCGAAP">#REF!</definedName>
    <definedName name="PRCGAAP2">#REF!</definedName>
    <definedName name="_xlnm.Print_Area" localSheetId="22">'10136（8.31）'!$A$1:$N$68</definedName>
    <definedName name="_xlnm.Print_Area" localSheetId="10">'10136定'!$A$1:$N$35</definedName>
    <definedName name="_xlnm.Print_Area" localSheetId="21">'16206（8.27）'!$A$1:$Q$64</definedName>
    <definedName name="_xlnm.Print_Area" localSheetId="20">'16206（明细）'!$A$1:$S$40</definedName>
    <definedName name="_xlnm.Print_Area" localSheetId="11">'3620定'!$A$1:$M$24</definedName>
    <definedName name="_xlnm.Print_Area" localSheetId="19">一二批16206!$A$1:$K$37</definedName>
    <definedName name="Print_Area_MI">#REF!</definedName>
    <definedName name="_xlnm.Print_Titles" localSheetId="12">'10136'!$1:$8</definedName>
    <definedName name="_xlnm.Print_Titles" localSheetId="22">'10136（8.31）'!$1:$7</definedName>
    <definedName name="_xlnm.Print_Titles" localSheetId="10">'10136定'!$1:$8</definedName>
    <definedName name="_xlnm.Print_Titles" localSheetId="6">'13756'!$1:$8</definedName>
    <definedName name="_xlnm.Print_Titles" localSheetId="7">'13756 (明细)'!$1:$8</definedName>
    <definedName name="_xlnm.Print_Titles" localSheetId="9">'13756 (明细) (2)'!$1:$8</definedName>
    <definedName name="_xlnm.Print_Titles" localSheetId="8">'13756 (明细) (3)'!$1:$8</definedName>
    <definedName name="_xlnm.Print_Titles" localSheetId="21">'16206（8.27）'!$1:$7</definedName>
    <definedName name="_xlnm.Print_Titles" localSheetId="20">'16206（明细）'!$1:$8</definedName>
    <definedName name="_xlnm.Print_Titles" localSheetId="18">'17712（定） (2)'!$1:$8</definedName>
    <definedName name="_xlnm.Print_Titles" localSheetId="23">'2024年调整项目计划表'!$1:$7</definedName>
    <definedName name="_xlnm.Print_Titles" localSheetId="13">'3620'!$1:$8</definedName>
    <definedName name="_xlnm.Print_Titles" localSheetId="11">'3620定'!$1:$8</definedName>
    <definedName name="_xlnm.Print_Titles" localSheetId="0">项目表!$1:$8</definedName>
    <definedName name="_xlnm.Print_Titles" localSheetId="3">'项目表 (2)'!$1:$8</definedName>
    <definedName name="_xlnm.Print_Titles" localSheetId="4">'项目表 (3)'!$1:$8</definedName>
    <definedName name="_xlnm.Print_Titles" localSheetId="5">'项目表 (4)'!$1:$8</definedName>
    <definedName name="_xlnm.Print_Titles" localSheetId="19">一二批16206!$2:$6</definedName>
    <definedName name="_xlnm.Print_Titles">#N/A</definedName>
    <definedName name="rrrr">#REF!</definedName>
    <definedName name="s">#REF!</definedName>
    <definedName name="sfeggsafasfas">#REF!</definedName>
    <definedName name="ss">#REF!</definedName>
    <definedName name="ttt">#REF!</definedName>
    <definedName name="tttt">#REF!</definedName>
    <definedName name="UFPcy">#REF!</definedName>
    <definedName name="UFPkcsp">#REF!</definedName>
    <definedName name="UFPrn20031228144214">#REF!</definedName>
    <definedName name="UFPyt">#REF!</definedName>
    <definedName name="Work_Program_By_Area_List">#REF!</definedName>
    <definedName name="www">#REF!</definedName>
    <definedName name="yyyy">#REF!</definedName>
    <definedName name="本级标准收入2004年">[2]本年收入合计!$E$4:$E$184</definedName>
    <definedName name="拨款汇总_合计">SUM(#REF!)</definedName>
    <definedName name="财力">#REF!</definedName>
    <definedName name="财政供养人员增幅2004年">[3]财政供养人员增幅!$E$6</definedName>
    <definedName name="财政供养人员增幅2004年分县">[3]财政供养人员增幅!$E$4:$E$184</definedName>
    <definedName name="村级标准支出">[4]村级支出!$E$4:$E$184</definedName>
    <definedName name="大多数">#REF!</definedName>
    <definedName name="大幅度">#REF!</definedName>
    <definedName name="地区名称">#REF!</definedName>
    <definedName name="第二产业分县2003年">[5]GDP!$G$4:$G$184</definedName>
    <definedName name="第二产业合计2003年">[5]GDP!$G$4</definedName>
    <definedName name="第三产业分县2003年">[5]GDP!$H$4:$H$184</definedName>
    <definedName name="第三产业合计2003年">[5]GDP!$H$4</definedName>
    <definedName name="耕地占用税分县2003年">[6]一般预算收入!$U$4:$U$184</definedName>
    <definedName name="耕地占用税合计2003年">[6]一般预算收入!$U$4</definedName>
    <definedName name="工商税收2004年">[7]工商税收!$S$4:$S$184</definedName>
    <definedName name="工商税收合计2004年">[7]工商税收!$S$4</definedName>
    <definedName name="公检法司部门编制数">[8]公检法司编制!$E$4:$E$184</definedName>
    <definedName name="公用标准支出">[9]合计!$E$4:$E$184</definedName>
    <definedName name="汇率">#REF!</definedName>
    <definedName name="科目编码">[10]编码!$A$2:$A$145</definedName>
    <definedName name="年初短期投资">#REF!</definedName>
    <definedName name="年初货币资金">#REF!</definedName>
    <definedName name="年初应收票据">#REF!</definedName>
    <definedName name="农业人口2003年">[11]农业人口!$E$4:$E$184</definedName>
    <definedName name="农业税分县2003年">[6]一般预算收入!$S$4:$S$184</definedName>
    <definedName name="农业税合计2003年">[6]一般预算收入!$S$4</definedName>
    <definedName name="农业特产税分县2003年">[6]一般预算收入!$T$4:$T$184</definedName>
    <definedName name="农业特产税合计2003年">[6]一般预算收入!$T$4</definedName>
    <definedName name="农业用地面积">[12]农业用地!$E$4:$E$184</definedName>
    <definedName name="契税分县2003年">[6]一般预算收入!$V$4:$V$184</definedName>
    <definedName name="契税合计2003年">[6]一般预算收入!$V$4</definedName>
    <definedName name="全额差额比例">#REF!</definedName>
    <definedName name="人员标准支出">[13]人员支出!$E$4:$E$184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[14]事业发展!$E$4:$E$184</definedName>
    <definedName name="是">#REF!</definedName>
    <definedName name="位次d">#REF!</definedName>
    <definedName name="乡镇个数">[15]行政区划!$D$6:$D$184</definedName>
    <definedName name="行政管理部门编制数">[8]行政编制!$E$4:$E$184</definedName>
    <definedName name="性别">[16]基础编码!$H$2:$H$3</definedName>
    <definedName name="学历">[16]基础编码!$S$2:$S$9</definedName>
    <definedName name="一般预算收入2002年">'[17]2002年一般预算收入'!$AC$4:$AC$184</definedName>
    <definedName name="一般预算收入2003年">[6]一般预算收入!$AD$4:$AD$184</definedName>
    <definedName name="一般预算收入合计2003年">[6]一般预算收入!$AC$4</definedName>
    <definedName name="支出">[18]P1012001!$A$6:$E$117</definedName>
    <definedName name="职务级别">[19]行政机构人员信息!$K$5</definedName>
    <definedName name="中国">#REF!</definedName>
    <definedName name="中小学生人数2003年">[20]中小学生!$E$4:$E$184</definedName>
    <definedName name="总人口2003年">[21]总人口!$E$4:$E$184</definedName>
    <definedName name="전">#REF!</definedName>
    <definedName name="주택사업본부">#REF!</definedName>
    <definedName name="철구사업본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40" l="1"/>
  <c r="I67" i="27"/>
  <c r="G67" i="27"/>
  <c r="G66" i="27"/>
  <c r="I65" i="27"/>
  <c r="H65" i="27"/>
  <c r="G65" i="27"/>
  <c r="G60" i="27"/>
  <c r="G58" i="27"/>
  <c r="I57" i="27"/>
  <c r="G57" i="27"/>
  <c r="G56" i="27"/>
  <c r="G48" i="27"/>
  <c r="G47" i="27"/>
  <c r="G46" i="27"/>
  <c r="I45" i="27"/>
  <c r="H45" i="27"/>
  <c r="G45" i="27"/>
  <c r="G44" i="27"/>
  <c r="G43" i="27"/>
  <c r="G42" i="27"/>
  <c r="H39" i="27"/>
  <c r="G39" i="27"/>
  <c r="I38" i="27"/>
  <c r="H38" i="27"/>
  <c r="G38" i="27"/>
  <c r="G37" i="27"/>
  <c r="I36" i="27"/>
  <c r="G36" i="27"/>
  <c r="G35" i="27"/>
  <c r="G34" i="27"/>
  <c r="G33" i="27"/>
  <c r="H32" i="27"/>
  <c r="G32" i="27"/>
  <c r="G31" i="27"/>
  <c r="G19" i="27"/>
  <c r="I15" i="27"/>
  <c r="G15" i="27"/>
  <c r="G12" i="27"/>
  <c r="I11" i="27"/>
  <c r="H11" i="27"/>
  <c r="G11" i="27"/>
  <c r="I10" i="27"/>
  <c r="H10" i="27"/>
  <c r="G10" i="27"/>
  <c r="I8" i="27"/>
  <c r="H8" i="27"/>
  <c r="G8" i="27"/>
  <c r="H69" i="23"/>
  <c r="H68" i="23"/>
  <c r="G66" i="23"/>
  <c r="H65" i="23"/>
  <c r="G64" i="23"/>
  <c r="I63" i="23"/>
  <c r="H63" i="23"/>
  <c r="G58" i="23"/>
  <c r="I52" i="23"/>
  <c r="H52" i="23"/>
  <c r="G52" i="23"/>
  <c r="G51" i="23"/>
  <c r="G50" i="23"/>
  <c r="G47" i="23"/>
  <c r="G46" i="23"/>
  <c r="G43" i="23"/>
  <c r="G42" i="23"/>
  <c r="G39" i="23"/>
  <c r="I33" i="23"/>
  <c r="H33" i="23"/>
  <c r="G32" i="23"/>
  <c r="G29" i="23"/>
  <c r="G24" i="23"/>
  <c r="G16" i="23"/>
  <c r="G14" i="23"/>
  <c r="G12" i="23"/>
  <c r="I10" i="23"/>
  <c r="H10" i="23"/>
  <c r="I8" i="23"/>
  <c r="H8" i="23"/>
  <c r="H40" i="21"/>
  <c r="G40" i="21"/>
  <c r="H39" i="21"/>
  <c r="G39" i="21"/>
  <c r="K38" i="21"/>
  <c r="J38" i="21"/>
  <c r="I38" i="21"/>
  <c r="H38" i="21"/>
  <c r="G38" i="21"/>
  <c r="G37" i="21"/>
  <c r="H36" i="21"/>
  <c r="G36" i="21"/>
  <c r="H35" i="21"/>
  <c r="G35" i="21"/>
  <c r="H34" i="21"/>
  <c r="G34" i="21"/>
  <c r="H33" i="21"/>
  <c r="G33" i="21"/>
  <c r="K32" i="21"/>
  <c r="J32" i="21"/>
  <c r="I32" i="21"/>
  <c r="H32" i="21"/>
  <c r="G32" i="21"/>
  <c r="H31" i="21"/>
  <c r="G31" i="21"/>
  <c r="H30" i="21"/>
  <c r="G30" i="21"/>
  <c r="H29" i="21"/>
  <c r="G29" i="21"/>
  <c r="H28" i="21"/>
  <c r="G28" i="21"/>
  <c r="H27" i="21"/>
  <c r="G27" i="21"/>
  <c r="H26" i="21"/>
  <c r="G26" i="21"/>
  <c r="H25" i="21"/>
  <c r="G25" i="21"/>
  <c r="L24" i="21"/>
  <c r="H24" i="21"/>
  <c r="G24" i="21"/>
  <c r="H23" i="21"/>
  <c r="G23" i="21"/>
  <c r="N22" i="21"/>
  <c r="M22" i="21"/>
  <c r="L22" i="21"/>
  <c r="K22" i="21"/>
  <c r="J22" i="21"/>
  <c r="I22" i="21"/>
  <c r="H22" i="21"/>
  <c r="G22" i="21"/>
  <c r="H21" i="21"/>
  <c r="G21" i="21"/>
  <c r="G20" i="21"/>
  <c r="H19" i="21"/>
  <c r="G19" i="21"/>
  <c r="L18" i="21"/>
  <c r="G18" i="21"/>
  <c r="H17" i="21"/>
  <c r="G17" i="21"/>
  <c r="H16" i="21"/>
  <c r="G16" i="21"/>
  <c r="H15" i="21"/>
  <c r="G15" i="21"/>
  <c r="H14" i="21"/>
  <c r="G14" i="21"/>
  <c r="L13" i="21"/>
  <c r="G13" i="21"/>
  <c r="H12" i="21"/>
  <c r="G12" i="21"/>
  <c r="H11" i="21"/>
  <c r="G11" i="21"/>
  <c r="N10" i="21"/>
  <c r="M10" i="21"/>
  <c r="L10" i="21"/>
  <c r="K10" i="21"/>
  <c r="J10" i="21"/>
  <c r="I10" i="21"/>
  <c r="H10" i="21"/>
  <c r="G10" i="21"/>
  <c r="N9" i="21"/>
  <c r="M9" i="21"/>
  <c r="L9" i="21"/>
  <c r="K9" i="21"/>
  <c r="J9" i="21"/>
  <c r="I9" i="21"/>
  <c r="H9" i="21"/>
  <c r="G9" i="21"/>
  <c r="C32" i="20"/>
  <c r="I31" i="20"/>
  <c r="H31" i="20"/>
  <c r="G31" i="20"/>
  <c r="F31" i="20"/>
  <c r="E31" i="20"/>
  <c r="D31" i="20"/>
  <c r="C31" i="20"/>
  <c r="C30" i="20"/>
  <c r="C29" i="20"/>
  <c r="I27" i="20"/>
  <c r="H27" i="20"/>
  <c r="G27" i="20"/>
  <c r="F27" i="20"/>
  <c r="E27" i="20"/>
  <c r="D27" i="20"/>
  <c r="C27" i="20"/>
  <c r="D26" i="20"/>
  <c r="C26" i="20"/>
  <c r="D25" i="20"/>
  <c r="C25" i="20"/>
  <c r="D24" i="20"/>
  <c r="C24" i="20"/>
  <c r="C23" i="20"/>
  <c r="D20" i="20"/>
  <c r="C20" i="20"/>
  <c r="D19" i="20"/>
  <c r="C19" i="20"/>
  <c r="D18" i="20"/>
  <c r="C18" i="20"/>
  <c r="I17" i="20"/>
  <c r="H17" i="20"/>
  <c r="G17" i="20"/>
  <c r="F17" i="20"/>
  <c r="E17" i="20"/>
  <c r="D17" i="20"/>
  <c r="C17" i="20"/>
  <c r="D16" i="20"/>
  <c r="C16" i="20"/>
  <c r="C15" i="20"/>
  <c r="G14" i="20"/>
  <c r="C14" i="20"/>
  <c r="C13" i="20"/>
  <c r="D12" i="20"/>
  <c r="C12" i="20"/>
  <c r="D11" i="20"/>
  <c r="C11" i="20"/>
  <c r="I10" i="20"/>
  <c r="H10" i="20"/>
  <c r="G10" i="20"/>
  <c r="F10" i="20"/>
  <c r="E10" i="20"/>
  <c r="D10" i="20"/>
  <c r="C10" i="20"/>
  <c r="D9" i="20"/>
  <c r="C9" i="20"/>
  <c r="C8" i="20"/>
  <c r="H7" i="20"/>
  <c r="E7" i="20"/>
  <c r="D7" i="20"/>
  <c r="C7" i="20"/>
  <c r="I6" i="20"/>
  <c r="H6" i="20"/>
  <c r="G6" i="20"/>
  <c r="F6" i="20"/>
  <c r="E6" i="20"/>
  <c r="D6" i="20"/>
  <c r="C6" i="20"/>
  <c r="L38" i="19"/>
  <c r="L37" i="19"/>
  <c r="H37" i="19"/>
  <c r="L36" i="19"/>
  <c r="H36" i="19"/>
  <c r="L35" i="19"/>
  <c r="H35" i="19"/>
  <c r="L34" i="19"/>
  <c r="K34" i="19"/>
  <c r="J34" i="19"/>
  <c r="I34" i="19"/>
  <c r="H34" i="19"/>
  <c r="G34" i="19"/>
  <c r="L33" i="19"/>
  <c r="H33" i="19"/>
  <c r="L32" i="19"/>
  <c r="H32" i="19"/>
  <c r="L31" i="19"/>
  <c r="H31" i="19"/>
  <c r="L30" i="19"/>
  <c r="H30" i="19"/>
  <c r="L29" i="19"/>
  <c r="K29" i="19"/>
  <c r="J29" i="19"/>
  <c r="I29" i="19"/>
  <c r="H29" i="19"/>
  <c r="G29" i="19"/>
  <c r="L28" i="19"/>
  <c r="H28" i="19"/>
  <c r="L27" i="19"/>
  <c r="H27" i="19"/>
  <c r="L26" i="19"/>
  <c r="H26" i="19"/>
  <c r="L25" i="19"/>
  <c r="H25" i="19"/>
  <c r="L24" i="19"/>
  <c r="H24" i="19"/>
  <c r="L23" i="19"/>
  <c r="H23" i="19"/>
  <c r="L22" i="19"/>
  <c r="H22" i="19"/>
  <c r="L21" i="19"/>
  <c r="H21" i="19"/>
  <c r="L20" i="19"/>
  <c r="K20" i="19"/>
  <c r="J20" i="19"/>
  <c r="I20" i="19"/>
  <c r="H20" i="19"/>
  <c r="G20" i="19"/>
  <c r="L19" i="19"/>
  <c r="H19" i="19"/>
  <c r="L18" i="19"/>
  <c r="H18" i="19"/>
  <c r="L17" i="19"/>
  <c r="H17" i="19"/>
  <c r="L16" i="19"/>
  <c r="H16" i="19"/>
  <c r="L15" i="19"/>
  <c r="H15" i="19"/>
  <c r="L14" i="19"/>
  <c r="H14" i="19"/>
  <c r="L13" i="19"/>
  <c r="H13" i="19"/>
  <c r="L12" i="19"/>
  <c r="H12" i="19"/>
  <c r="L11" i="19"/>
  <c r="H11" i="19"/>
  <c r="L10" i="19"/>
  <c r="K10" i="19"/>
  <c r="J10" i="19"/>
  <c r="I10" i="19"/>
  <c r="H10" i="19"/>
  <c r="G10" i="19"/>
  <c r="L9" i="19"/>
  <c r="K9" i="19"/>
  <c r="J9" i="19"/>
  <c r="I9" i="19"/>
  <c r="H9" i="19"/>
  <c r="G9" i="19"/>
  <c r="L37" i="18"/>
  <c r="H37" i="18"/>
  <c r="T36" i="18"/>
  <c r="Q36" i="18"/>
  <c r="L36" i="18"/>
  <c r="H36" i="18"/>
  <c r="L35" i="18"/>
  <c r="H35" i="18"/>
  <c r="L34" i="18"/>
  <c r="K34" i="18"/>
  <c r="J34" i="18"/>
  <c r="I34" i="18"/>
  <c r="H34" i="18"/>
  <c r="G34" i="18"/>
  <c r="T33" i="18"/>
  <c r="Q33" i="18"/>
  <c r="L33" i="18"/>
  <c r="H33" i="18"/>
  <c r="T32" i="18"/>
  <c r="Q32" i="18"/>
  <c r="T31" i="18"/>
  <c r="Q31" i="18"/>
  <c r="L31" i="18"/>
  <c r="H31" i="18"/>
  <c r="T30" i="18"/>
  <c r="Q30" i="18"/>
  <c r="L30" i="18"/>
  <c r="H30" i="18"/>
  <c r="L29" i="18"/>
  <c r="K29" i="18"/>
  <c r="J29" i="18"/>
  <c r="I29" i="18"/>
  <c r="H29" i="18"/>
  <c r="G29" i="18"/>
  <c r="T28" i="18"/>
  <c r="Q28" i="18"/>
  <c r="L28" i="18"/>
  <c r="H28" i="18"/>
  <c r="T27" i="18"/>
  <c r="Q27" i="18"/>
  <c r="L27" i="18"/>
  <c r="H27" i="18"/>
  <c r="L26" i="18"/>
  <c r="H26" i="18"/>
  <c r="L25" i="18"/>
  <c r="H25" i="18"/>
  <c r="L24" i="18"/>
  <c r="H24" i="18"/>
  <c r="L23" i="18"/>
  <c r="H23" i="18"/>
  <c r="L22" i="18"/>
  <c r="H22" i="18"/>
  <c r="L21" i="18"/>
  <c r="H21" i="18"/>
  <c r="L20" i="18"/>
  <c r="K20" i="18"/>
  <c r="J20" i="18"/>
  <c r="I20" i="18"/>
  <c r="H20" i="18"/>
  <c r="G20" i="18"/>
  <c r="T19" i="18"/>
  <c r="Q19" i="18"/>
  <c r="L19" i="18"/>
  <c r="H19" i="18"/>
  <c r="L18" i="18"/>
  <c r="H18" i="18"/>
  <c r="T17" i="18"/>
  <c r="Q17" i="18"/>
  <c r="L17" i="18"/>
  <c r="H17" i="18"/>
  <c r="L16" i="18"/>
  <c r="H16" i="18"/>
  <c r="L15" i="18"/>
  <c r="H15" i="18"/>
  <c r="L14" i="18"/>
  <c r="H14" i="18"/>
  <c r="L13" i="18"/>
  <c r="H13" i="18"/>
  <c r="T12" i="18"/>
  <c r="Q12" i="18"/>
  <c r="L12" i="18"/>
  <c r="H12" i="18"/>
  <c r="L11" i="18"/>
  <c r="H11" i="18"/>
  <c r="L10" i="18"/>
  <c r="K10" i="18"/>
  <c r="J10" i="18"/>
  <c r="I10" i="18"/>
  <c r="H10" i="18"/>
  <c r="G10" i="18"/>
  <c r="L9" i="18"/>
  <c r="K9" i="18"/>
  <c r="J9" i="18"/>
  <c r="I9" i="18"/>
  <c r="H9" i="18"/>
  <c r="G9" i="18"/>
  <c r="E31" i="17"/>
  <c r="D31" i="17"/>
  <c r="C31" i="17"/>
  <c r="F27" i="17"/>
  <c r="E27" i="17"/>
  <c r="C27" i="17"/>
  <c r="G19" i="17"/>
  <c r="F19" i="17"/>
  <c r="E19" i="17"/>
  <c r="D19" i="17"/>
  <c r="C19" i="17"/>
  <c r="G9" i="17"/>
  <c r="F9" i="17"/>
  <c r="E9" i="17"/>
  <c r="D9" i="17"/>
  <c r="C9" i="17"/>
  <c r="G6" i="17"/>
  <c r="F6" i="17"/>
  <c r="E6" i="17"/>
  <c r="D6" i="17"/>
  <c r="G5" i="17"/>
  <c r="F5" i="17"/>
  <c r="E5" i="17"/>
  <c r="D5" i="17"/>
  <c r="C5" i="17"/>
  <c r="I33" i="16"/>
  <c r="I32" i="16"/>
  <c r="I31" i="16"/>
  <c r="H31" i="16"/>
  <c r="G31" i="16"/>
  <c r="F31" i="16"/>
  <c r="E31" i="16"/>
  <c r="D31" i="16"/>
  <c r="C31" i="16"/>
  <c r="I30" i="16"/>
  <c r="I29" i="16"/>
  <c r="I28" i="16"/>
  <c r="I27" i="16"/>
  <c r="H27" i="16"/>
  <c r="G27" i="16"/>
  <c r="F27" i="16"/>
  <c r="E27" i="16"/>
  <c r="C27" i="16"/>
  <c r="I25" i="16"/>
  <c r="I24" i="16"/>
  <c r="I23" i="16"/>
  <c r="I22" i="16"/>
  <c r="I21" i="16"/>
  <c r="G21" i="16"/>
  <c r="F21" i="16"/>
  <c r="E21" i="16"/>
  <c r="I20" i="16"/>
  <c r="I19" i="16"/>
  <c r="I18" i="16"/>
  <c r="I17" i="16"/>
  <c r="I16" i="16"/>
  <c r="I15" i="16"/>
  <c r="I14" i="16"/>
  <c r="I13" i="16"/>
  <c r="I12" i="16"/>
  <c r="I11" i="16"/>
  <c r="I10" i="16"/>
  <c r="I9" i="16"/>
  <c r="H9" i="16"/>
  <c r="G9" i="16"/>
  <c r="F9" i="16"/>
  <c r="E9" i="16"/>
  <c r="I8" i="16"/>
  <c r="I7" i="16"/>
  <c r="I6" i="16"/>
  <c r="H6" i="16"/>
  <c r="G6" i="16"/>
  <c r="F6" i="16"/>
  <c r="E6" i="16"/>
  <c r="I5" i="16"/>
  <c r="C5" i="16"/>
  <c r="I4" i="16"/>
  <c r="I3" i="16"/>
  <c r="G3" i="16"/>
  <c r="F3" i="16"/>
  <c r="E3" i="16"/>
  <c r="D35" i="15"/>
  <c r="D29" i="15"/>
  <c r="D22" i="15"/>
  <c r="D5" i="15"/>
  <c r="D4" i="15"/>
  <c r="H17" i="14"/>
  <c r="G17" i="14"/>
  <c r="G16" i="14"/>
  <c r="G15" i="14"/>
  <c r="H14" i="14"/>
  <c r="G14" i="14"/>
  <c r="G13" i="14"/>
  <c r="G12" i="14"/>
  <c r="G11" i="14"/>
  <c r="H10" i="14"/>
  <c r="G10" i="14"/>
  <c r="H9" i="14"/>
  <c r="G9" i="14"/>
  <c r="I32" i="13"/>
  <c r="H32" i="13"/>
  <c r="G32" i="13"/>
  <c r="I27" i="13"/>
  <c r="G27" i="13"/>
  <c r="G26" i="13"/>
  <c r="G25" i="13"/>
  <c r="G24" i="13"/>
  <c r="G23" i="13"/>
  <c r="I22" i="13"/>
  <c r="H22" i="13"/>
  <c r="G22" i="13"/>
  <c r="G21" i="13"/>
  <c r="G20" i="13"/>
  <c r="G19" i="13"/>
  <c r="G18" i="13"/>
  <c r="G17" i="13"/>
  <c r="G16" i="13"/>
  <c r="G15" i="13"/>
  <c r="G14" i="13"/>
  <c r="G13" i="13"/>
  <c r="G12" i="13"/>
  <c r="G11" i="13"/>
  <c r="I10" i="13"/>
  <c r="H10" i="13"/>
  <c r="G10" i="13"/>
  <c r="I9" i="13"/>
  <c r="H9" i="13"/>
  <c r="G9" i="13"/>
  <c r="G20" i="12"/>
  <c r="G19" i="12"/>
  <c r="H18" i="12"/>
  <c r="G18" i="12"/>
  <c r="I14" i="12"/>
  <c r="H14" i="12"/>
  <c r="G14" i="12"/>
  <c r="G13" i="12"/>
  <c r="G12" i="12"/>
  <c r="G11" i="12"/>
  <c r="H10" i="12"/>
  <c r="G10" i="12"/>
  <c r="H9" i="12"/>
  <c r="G9" i="12"/>
  <c r="G33" i="11"/>
  <c r="I32" i="11"/>
  <c r="H32" i="11"/>
  <c r="G32" i="11"/>
  <c r="I29" i="11"/>
  <c r="H29" i="11"/>
  <c r="G29" i="11"/>
  <c r="G27" i="11"/>
  <c r="G25" i="11"/>
  <c r="G24" i="11"/>
  <c r="G23" i="11"/>
  <c r="G22" i="11"/>
  <c r="G21" i="11"/>
  <c r="I20" i="11"/>
  <c r="H20" i="11"/>
  <c r="G20" i="11"/>
  <c r="G19" i="11"/>
  <c r="G18" i="11"/>
  <c r="G16" i="11"/>
  <c r="G15" i="11"/>
  <c r="G14" i="11"/>
  <c r="G13" i="11"/>
  <c r="G12" i="11"/>
  <c r="G11" i="11"/>
  <c r="I10" i="11"/>
  <c r="H10" i="11"/>
  <c r="G10" i="11"/>
  <c r="I9" i="11"/>
  <c r="H9" i="11"/>
  <c r="G9" i="11"/>
  <c r="L37" i="10"/>
  <c r="H37" i="10"/>
  <c r="T36" i="10"/>
  <c r="Q36" i="10"/>
  <c r="L36" i="10"/>
  <c r="H36" i="10"/>
  <c r="L35" i="10"/>
  <c r="H35" i="10"/>
  <c r="K34" i="10"/>
  <c r="J34" i="10"/>
  <c r="I34" i="10"/>
  <c r="H34" i="10"/>
  <c r="G34" i="10"/>
  <c r="T33" i="10"/>
  <c r="Q33" i="10"/>
  <c r="L33" i="10"/>
  <c r="H33" i="10"/>
  <c r="T32" i="10"/>
  <c r="Q32" i="10"/>
  <c r="L32" i="10"/>
  <c r="H32" i="10"/>
  <c r="T31" i="10"/>
  <c r="Q31" i="10"/>
  <c r="L31" i="10"/>
  <c r="H31" i="10"/>
  <c r="T30" i="10"/>
  <c r="Q30" i="10"/>
  <c r="L30" i="10"/>
  <c r="H30" i="10"/>
  <c r="K29" i="10"/>
  <c r="J29" i="10"/>
  <c r="I29" i="10"/>
  <c r="H29" i="10"/>
  <c r="G29" i="10"/>
  <c r="T28" i="10"/>
  <c r="Q28" i="10"/>
  <c r="L28" i="10"/>
  <c r="H28" i="10"/>
  <c r="T27" i="10"/>
  <c r="Q27" i="10"/>
  <c r="L27" i="10"/>
  <c r="H27" i="10"/>
  <c r="L26" i="10"/>
  <c r="H26" i="10"/>
  <c r="L25" i="10"/>
  <c r="H25" i="10"/>
  <c r="L24" i="10"/>
  <c r="H24" i="10"/>
  <c r="L23" i="10"/>
  <c r="H23" i="10"/>
  <c r="L22" i="10"/>
  <c r="H22" i="10"/>
  <c r="L21" i="10"/>
  <c r="H21" i="10"/>
  <c r="K20" i="10"/>
  <c r="J20" i="10"/>
  <c r="I20" i="10"/>
  <c r="H20" i="10"/>
  <c r="G20" i="10"/>
  <c r="T19" i="10"/>
  <c r="Q19" i="10"/>
  <c r="L19" i="10"/>
  <c r="H19" i="10"/>
  <c r="L18" i="10"/>
  <c r="H18" i="10"/>
  <c r="T17" i="10"/>
  <c r="Q17" i="10"/>
  <c r="L17" i="10"/>
  <c r="H17" i="10"/>
  <c r="L16" i="10"/>
  <c r="H16" i="10"/>
  <c r="L15" i="10"/>
  <c r="H15" i="10"/>
  <c r="L14" i="10"/>
  <c r="H14" i="10"/>
  <c r="L13" i="10"/>
  <c r="H13" i="10"/>
  <c r="T12" i="10"/>
  <c r="Q12" i="10"/>
  <c r="L12" i="10"/>
  <c r="H12" i="10"/>
  <c r="L11" i="10"/>
  <c r="H11" i="10"/>
  <c r="L10" i="10"/>
  <c r="K10" i="10"/>
  <c r="J10" i="10"/>
  <c r="I10" i="10"/>
  <c r="H10" i="10"/>
  <c r="G10" i="10"/>
  <c r="K9" i="10"/>
  <c r="J9" i="10"/>
  <c r="I9" i="10"/>
  <c r="H9" i="10"/>
  <c r="G9" i="10"/>
  <c r="M37" i="9"/>
  <c r="I37" i="9"/>
  <c r="M36" i="9"/>
  <c r="I36" i="9"/>
  <c r="M35" i="9"/>
  <c r="I35" i="9"/>
  <c r="L34" i="9"/>
  <c r="K34" i="9"/>
  <c r="J34" i="9"/>
  <c r="I34" i="9"/>
  <c r="H34" i="9"/>
  <c r="M33" i="9"/>
  <c r="I33" i="9"/>
  <c r="M32" i="9"/>
  <c r="I32" i="9"/>
  <c r="M31" i="9"/>
  <c r="I31" i="9"/>
  <c r="M30" i="9"/>
  <c r="I30" i="9"/>
  <c r="L29" i="9"/>
  <c r="K29" i="9"/>
  <c r="J29" i="9"/>
  <c r="I29" i="9"/>
  <c r="H29" i="9"/>
  <c r="M28" i="9"/>
  <c r="I28" i="9"/>
  <c r="M27" i="9"/>
  <c r="I27" i="9"/>
  <c r="M26" i="9"/>
  <c r="I26" i="9"/>
  <c r="M25" i="9"/>
  <c r="I25" i="9"/>
  <c r="M24" i="9"/>
  <c r="I24" i="9"/>
  <c r="M23" i="9"/>
  <c r="I23" i="9"/>
  <c r="M22" i="9"/>
  <c r="I22" i="9"/>
  <c r="M21" i="9"/>
  <c r="I21" i="9"/>
  <c r="L20" i="9"/>
  <c r="K20" i="9"/>
  <c r="J20" i="9"/>
  <c r="I20" i="9"/>
  <c r="H20" i="9"/>
  <c r="M19" i="9"/>
  <c r="I19" i="9"/>
  <c r="M18" i="9"/>
  <c r="I18" i="9"/>
  <c r="M17" i="9"/>
  <c r="I17" i="9"/>
  <c r="M16" i="9"/>
  <c r="I16" i="9"/>
  <c r="M15" i="9"/>
  <c r="I15" i="9"/>
  <c r="M14" i="9"/>
  <c r="I14" i="9"/>
  <c r="M13" i="9"/>
  <c r="I13" i="9"/>
  <c r="M12" i="9"/>
  <c r="I12" i="9"/>
  <c r="M11" i="9"/>
  <c r="I11" i="9"/>
  <c r="M10" i="9"/>
  <c r="L10" i="9"/>
  <c r="K10" i="9"/>
  <c r="J10" i="9"/>
  <c r="I10" i="9"/>
  <c r="H10" i="9"/>
  <c r="L9" i="9"/>
  <c r="K9" i="9"/>
  <c r="J9" i="9"/>
  <c r="I9" i="9"/>
  <c r="H9" i="9"/>
  <c r="T37" i="8"/>
  <c r="Q37" i="8"/>
  <c r="L37" i="8"/>
  <c r="H37" i="8"/>
  <c r="L36" i="8"/>
  <c r="H36" i="8"/>
  <c r="K35" i="8"/>
  <c r="J35" i="8"/>
  <c r="I35" i="8"/>
  <c r="H35" i="8"/>
  <c r="T34" i="8"/>
  <c r="Q34" i="8"/>
  <c r="L34" i="8"/>
  <c r="H34" i="8"/>
  <c r="T33" i="8"/>
  <c r="Q33" i="8"/>
  <c r="L33" i="8"/>
  <c r="H33" i="8"/>
  <c r="T32" i="8"/>
  <c r="Q32" i="8"/>
  <c r="L32" i="8"/>
  <c r="H32" i="8"/>
  <c r="T31" i="8"/>
  <c r="Q31" i="8"/>
  <c r="L31" i="8"/>
  <c r="H31" i="8"/>
  <c r="K30" i="8"/>
  <c r="J30" i="8"/>
  <c r="I30" i="8"/>
  <c r="H30" i="8"/>
  <c r="T29" i="8"/>
  <c r="Q29" i="8"/>
  <c r="L29" i="8"/>
  <c r="H29" i="8"/>
  <c r="T28" i="8"/>
  <c r="Q28" i="8"/>
  <c r="L28" i="8"/>
  <c r="H28" i="8"/>
  <c r="L27" i="8"/>
  <c r="H27" i="8"/>
  <c r="L26" i="8"/>
  <c r="H26" i="8"/>
  <c r="L25" i="8"/>
  <c r="H25" i="8"/>
  <c r="L24" i="8"/>
  <c r="H24" i="8"/>
  <c r="L23" i="8"/>
  <c r="H23" i="8"/>
  <c r="L22" i="8"/>
  <c r="H22" i="8"/>
  <c r="K21" i="8"/>
  <c r="J21" i="8"/>
  <c r="I21" i="8"/>
  <c r="H21" i="8"/>
  <c r="L20" i="8"/>
  <c r="H20" i="8"/>
  <c r="T19" i="8"/>
  <c r="Q19" i="8"/>
  <c r="L19" i="8"/>
  <c r="H19" i="8"/>
  <c r="L18" i="8"/>
  <c r="H18" i="8"/>
  <c r="T17" i="8"/>
  <c r="Q17" i="8"/>
  <c r="L17" i="8"/>
  <c r="H17" i="8"/>
  <c r="L16" i="8"/>
  <c r="H16" i="8"/>
  <c r="L15" i="8"/>
  <c r="H15" i="8"/>
  <c r="L14" i="8"/>
  <c r="H14" i="8"/>
  <c r="L13" i="8"/>
  <c r="H13" i="8"/>
  <c r="T12" i="8"/>
  <c r="Q12" i="8"/>
  <c r="L12" i="8"/>
  <c r="H12" i="8"/>
  <c r="L11" i="8"/>
  <c r="H11" i="8"/>
  <c r="K10" i="8"/>
  <c r="J10" i="8"/>
  <c r="I10" i="8"/>
  <c r="H10" i="8"/>
  <c r="K9" i="8"/>
  <c r="J9" i="8"/>
  <c r="I9" i="8"/>
  <c r="H9" i="8"/>
  <c r="G9" i="8"/>
  <c r="S37" i="7"/>
  <c r="P37" i="7"/>
  <c r="K35" i="7"/>
  <c r="J35" i="7"/>
  <c r="I35" i="7"/>
  <c r="H35" i="7"/>
  <c r="S34" i="7"/>
  <c r="P34" i="7"/>
  <c r="S33" i="7"/>
  <c r="P33" i="7"/>
  <c r="S32" i="7"/>
  <c r="P32" i="7"/>
  <c r="S31" i="7"/>
  <c r="P31" i="7"/>
  <c r="K30" i="7"/>
  <c r="J30" i="7"/>
  <c r="I30" i="7"/>
  <c r="H30" i="7"/>
  <c r="S29" i="7"/>
  <c r="P29" i="7"/>
  <c r="H29" i="7"/>
  <c r="S28" i="7"/>
  <c r="P28" i="7"/>
  <c r="H28" i="7"/>
  <c r="H27" i="7"/>
  <c r="H26" i="7"/>
  <c r="H25" i="7"/>
  <c r="K24" i="7"/>
  <c r="J24" i="7"/>
  <c r="I24" i="7"/>
  <c r="H24" i="7"/>
  <c r="H23" i="7"/>
  <c r="H22" i="7"/>
  <c r="S21" i="7"/>
  <c r="P21" i="7"/>
  <c r="H21" i="7"/>
  <c r="H20" i="7"/>
  <c r="H19" i="7"/>
  <c r="H18" i="7"/>
  <c r="S17" i="7"/>
  <c r="P17" i="7"/>
  <c r="H17" i="7"/>
  <c r="H16" i="7"/>
  <c r="H15" i="7"/>
  <c r="H14" i="7"/>
  <c r="H13" i="7"/>
  <c r="S12" i="7"/>
  <c r="P12" i="7"/>
  <c r="H12" i="7"/>
  <c r="H11" i="7"/>
  <c r="K10" i="7"/>
  <c r="J10" i="7"/>
  <c r="I10" i="7"/>
  <c r="H10" i="7"/>
  <c r="K9" i="7"/>
  <c r="J9" i="7"/>
  <c r="I9" i="7"/>
  <c r="H9" i="7"/>
  <c r="Q35" i="6"/>
  <c r="N35" i="6"/>
  <c r="I33" i="6"/>
  <c r="H33" i="6"/>
  <c r="G33" i="6"/>
  <c r="Q32" i="6"/>
  <c r="N32" i="6"/>
  <c r="Q31" i="6"/>
  <c r="N31" i="6"/>
  <c r="Q30" i="6"/>
  <c r="N30" i="6"/>
  <c r="Q28" i="6"/>
  <c r="N28" i="6"/>
  <c r="I26" i="6"/>
  <c r="H26" i="6"/>
  <c r="G26" i="6"/>
  <c r="Q25" i="6"/>
  <c r="N25" i="6"/>
  <c r="I21" i="6"/>
  <c r="H21" i="6"/>
  <c r="G21" i="6"/>
  <c r="Q19" i="6"/>
  <c r="N19" i="6"/>
  <c r="Q17" i="6"/>
  <c r="N17" i="6"/>
  <c r="Q12" i="6"/>
  <c r="N12" i="6"/>
  <c r="I10" i="6"/>
  <c r="H10" i="6"/>
  <c r="G10" i="6"/>
  <c r="I9" i="6"/>
  <c r="H9" i="6"/>
  <c r="G9" i="6"/>
  <c r="Q34" i="5"/>
  <c r="N34" i="5"/>
  <c r="I32" i="5"/>
  <c r="H32" i="5"/>
  <c r="G32" i="5"/>
  <c r="Q31" i="5"/>
  <c r="N31" i="5"/>
  <c r="Q30" i="5"/>
  <c r="N30" i="5"/>
  <c r="Q29" i="5"/>
  <c r="N29" i="5"/>
  <c r="Q28" i="5"/>
  <c r="N28" i="5"/>
  <c r="I26" i="5"/>
  <c r="H26" i="5"/>
  <c r="G26" i="5"/>
  <c r="Q25" i="5"/>
  <c r="N25" i="5"/>
  <c r="I21" i="5"/>
  <c r="H21" i="5"/>
  <c r="G21" i="5"/>
  <c r="Q18" i="5"/>
  <c r="N18" i="5"/>
  <c r="I10" i="5"/>
  <c r="H10" i="5"/>
  <c r="G10" i="5"/>
  <c r="I9" i="5"/>
  <c r="H9" i="5"/>
  <c r="G9" i="5"/>
  <c r="Q36" i="4"/>
  <c r="N36" i="4"/>
  <c r="I34" i="4"/>
  <c r="H34" i="4"/>
  <c r="G34" i="4"/>
  <c r="Q33" i="4"/>
  <c r="N33" i="4"/>
  <c r="Q32" i="4"/>
  <c r="N32" i="4"/>
  <c r="Q31" i="4"/>
  <c r="N31" i="4"/>
  <c r="Q30" i="4"/>
  <c r="N30" i="4"/>
  <c r="I28" i="4"/>
  <c r="H28" i="4"/>
  <c r="G28" i="4"/>
  <c r="Q27" i="4"/>
  <c r="N27" i="4"/>
  <c r="Q24" i="4"/>
  <c r="N24" i="4"/>
  <c r="I22" i="4"/>
  <c r="H22" i="4"/>
  <c r="G22" i="4"/>
  <c r="Q19" i="4"/>
  <c r="N19" i="4"/>
  <c r="Q12" i="4"/>
  <c r="N12" i="4"/>
  <c r="I10" i="4"/>
  <c r="H10" i="4"/>
  <c r="G10" i="4"/>
  <c r="I9" i="4"/>
  <c r="H9" i="4"/>
  <c r="G9" i="4"/>
  <c r="D28" i="3"/>
  <c r="D21" i="3"/>
  <c r="D16" i="3"/>
  <c r="D5" i="3"/>
  <c r="D4" i="3"/>
  <c r="D26" i="2"/>
  <c r="D20" i="2"/>
  <c r="D15" i="2"/>
  <c r="D5" i="2"/>
  <c r="D4" i="2"/>
  <c r="G83" i="1"/>
  <c r="G76" i="1"/>
  <c r="O75" i="1"/>
  <c r="L75" i="1"/>
  <c r="O70" i="1"/>
  <c r="L70" i="1"/>
  <c r="O69" i="1"/>
  <c r="L69" i="1"/>
  <c r="O68" i="1"/>
  <c r="L68" i="1"/>
  <c r="O64" i="1"/>
  <c r="L64" i="1"/>
  <c r="Q58" i="1"/>
  <c r="N58" i="1"/>
  <c r="Q57" i="1"/>
  <c r="N57" i="1"/>
  <c r="Q56" i="1"/>
  <c r="P56" i="1"/>
  <c r="O56" i="1"/>
  <c r="N56" i="1"/>
  <c r="M56" i="1"/>
  <c r="L56" i="1"/>
  <c r="K56" i="1"/>
  <c r="O53" i="1"/>
  <c r="L53" i="1"/>
  <c r="Q51" i="1"/>
  <c r="N51" i="1"/>
  <c r="O49" i="1"/>
  <c r="L49" i="1"/>
  <c r="O48" i="1"/>
  <c r="L48" i="1"/>
  <c r="O46" i="1"/>
  <c r="L46" i="1"/>
  <c r="G42" i="1"/>
  <c r="O40" i="1"/>
  <c r="L40" i="1"/>
  <c r="O39" i="1"/>
  <c r="L39" i="1"/>
  <c r="O38" i="1"/>
  <c r="L38" i="1"/>
  <c r="O34" i="1"/>
  <c r="L34" i="1"/>
  <c r="G10" i="1"/>
  <c r="G9" i="1"/>
</calcChain>
</file>

<file path=xl/sharedStrings.xml><?xml version="1.0" encoding="utf-8"?>
<sst xmlns="http://schemas.openxmlformats.org/spreadsheetml/2006/main" count="4821" uniqueCount="1026">
  <si>
    <t>附件3：</t>
  </si>
  <si>
    <t>民乐县2024年巩固拓展脱贫攻坚成果和乡村振兴项目库项目表</t>
  </si>
  <si>
    <t>填报单位（公章）：</t>
  </si>
  <si>
    <t>填报人：</t>
  </si>
  <si>
    <t>联系电话：</t>
  </si>
  <si>
    <t>填报日期：</t>
  </si>
  <si>
    <t>序号</t>
  </si>
  <si>
    <t>项目名称</t>
  </si>
  <si>
    <t>建设
性质（新建或续建）</t>
  </si>
  <si>
    <t>建设
起止
年限</t>
  </si>
  <si>
    <t>建设
地点（以乡镇为单位细化到村）</t>
  </si>
  <si>
    <t>建设内容与规模</t>
  </si>
  <si>
    <t>投资
估算
（万元）</t>
  </si>
  <si>
    <t>绩效目标</t>
  </si>
  <si>
    <t>项目
主管
单位</t>
  </si>
  <si>
    <t>项目
实施
单位</t>
  </si>
  <si>
    <t>入库
时间</t>
  </si>
  <si>
    <t>备注</t>
  </si>
  <si>
    <t>项目效益情况</t>
  </si>
  <si>
    <t>利益联结机制</t>
  </si>
  <si>
    <t>受益村数
（个）</t>
  </si>
  <si>
    <t>受益户数
（万户）</t>
  </si>
  <si>
    <t>受益人数
（万人）</t>
  </si>
  <si>
    <t>脱贫村</t>
  </si>
  <si>
    <t>其他村</t>
  </si>
  <si>
    <t>小计</t>
  </si>
  <si>
    <t>脱贫户
（含监测对象）</t>
  </si>
  <si>
    <t>其他农户</t>
  </si>
  <si>
    <t>脱贫人口数
（含监测对象）</t>
  </si>
  <si>
    <t>其他人口数</t>
  </si>
  <si>
    <t>合计</t>
  </si>
  <si>
    <t>产业发展</t>
  </si>
  <si>
    <t xml:space="preserve">     </t>
  </si>
  <si>
    <t>民乐县2024年农产品产地冷藏保鲜设施建设项目</t>
  </si>
  <si>
    <t>新建</t>
  </si>
  <si>
    <t>2024年</t>
  </si>
  <si>
    <t>各镇</t>
  </si>
  <si>
    <t>建设农产品产地冷藏保鲜设施10000吨</t>
  </si>
  <si>
    <t>项目建成后可新增储藏能力10000吨，切实从源头解决农产品出村进城“最初一公里”的问题，降低农产品损耗和物流成本，农产品附加值得到显著提升，实现促进农户增收、产业提质增效。</t>
  </si>
  <si>
    <t>以"企业+基地+冷链设施"的模式，吸纳务工人员到基地和冷库就地务工，带动农民增加收入。</t>
  </si>
  <si>
    <t>25（户）</t>
  </si>
  <si>
    <t xml:space="preserve">  </t>
  </si>
  <si>
    <t>20（户）</t>
  </si>
  <si>
    <t>95（人）</t>
  </si>
  <si>
    <t>20（人）</t>
  </si>
  <si>
    <t>75（人）</t>
  </si>
  <si>
    <t>民乐县农业农村局</t>
  </si>
  <si>
    <t>农业产业股</t>
  </si>
  <si>
    <t>实际种粮农民一次性补贴（小麦种植补贴）</t>
  </si>
  <si>
    <t>全县</t>
  </si>
  <si>
    <t>对种植小麦的经营主体，亩均补贴71元。2024年预计种植小麦28万亩，补助资金2000万元。</t>
  </si>
  <si>
    <t>增加农民收入、提高农民种粮积极性，保障粮食安全。</t>
  </si>
  <si>
    <t>带动种粮积极性、农民增加收入。</t>
  </si>
  <si>
    <t>民乐县粮食物资仓储加工物流产业园建设项目（粮食烘干项目二期）</t>
  </si>
  <si>
    <t>2024—
2025</t>
  </si>
  <si>
    <t>南古镇杨坊村、永固镇东街村、六坝镇北滩村</t>
  </si>
  <si>
    <t>在杨坊、永固、北滩粮管所内建设日烘干300T烘干塔一座，配套建设变压器、输电线路、120T地磅等附属设施</t>
  </si>
  <si>
    <t>项目建成后能大力解决我县粮食安全问题，在秋收季节，遇到恶劣天气影响也能确保粮食颗粒归仓。</t>
  </si>
  <si>
    <t>能够节省种植户晾晒成本，烘干线运行可吸收一部分劳动力，解决小部分就业问题。</t>
  </si>
  <si>
    <t>农业农村局</t>
  </si>
  <si>
    <t>民乐县裕振投资开发有限责任公司</t>
  </si>
  <si>
    <t>政策性农业保险承保服务项目</t>
  </si>
  <si>
    <t>开办实施14个保险品种，优先保障已脱贫建档立卡户、边缘易致贫户和脱贫不稳定户参保，支持有实力的农业经营主体特别是带动建档立卡户较多的农业龙头企业、农民专业合作社参保。</t>
  </si>
  <si>
    <t>进一步保障农业的正常发展，提高农业经济效益，降低农业风险。</t>
  </si>
  <si>
    <t>马铃薯销售订单</t>
  </si>
  <si>
    <t>马铃薯经营主体与县内马铃薯加工企业签订马铃薯销售合同，收获后及时销售订单，每吨给予补助资金100元（其中补助经营主体80元，补助种植基地所在村集体20元）。2023年计划补助马铃薯订单1000吨。</t>
  </si>
  <si>
    <t>支持马铃薯经营主体建设规模化标准化马铃薯订单生产基地，保障县内马铃薯加工企业原料供应，解决马铃薯经营主体销售难题，带动农户参与马铃薯产业发展，促进马铃薯产业高质量发展。</t>
  </si>
  <si>
    <t>1.土地流转带动，支持马铃薯经营主体流转农户（脱贫户）土地建设马铃薯绿色标准化基地。 
2.基地务工带动，优先吸纳本村农户（脱贫户）到基地务工就业。</t>
  </si>
  <si>
    <t>县农业农村局</t>
  </si>
  <si>
    <t>马铃薯种薯繁育基地</t>
  </si>
  <si>
    <t>打造高标准种薯繁育基地4万亩。对集中连片繁育马铃薯种薯200亩以上，且向本县种子管理机构备案登记的县域内经营主体每亩补助200元（其中：经营主体奖补180元，种薯繁育基地所在的行政村村集体经济组织20元）。</t>
  </si>
  <si>
    <t>支持马铃薯经营主体建设绿色标准化马铃薯种薯繁育基地，促进马铃薯产业繁育推一体化发展。</t>
  </si>
  <si>
    <t>1.土地流转带动，支持马铃薯经营主体流转农户（脱贫户）土地建设马铃薯种薯繁育基地。 
2.基地务工带动，优先吸纳本村农户（脱贫户）到基地务工就业。
3.种薯供应带动，为县内种植户提供马铃薯种薯，优先保障县内种植户马铃薯种薯需求。</t>
  </si>
  <si>
    <t>县农业农农村局</t>
  </si>
  <si>
    <t>马铃薯经营主体贷款贴息</t>
  </si>
  <si>
    <t>各马铃薯经营主体</t>
  </si>
  <si>
    <t>在本县域内从事马铃薯种植，并与甘肃爱味客马铃薯加工有限公司签订马铃薯订单的新型农业经营主体，具体包括龙头企业、专业合作社、家庭农场、种植农户等，在县域内农商银行申请的本年度贷款，贷款用途为马铃薯种植，按照银行年率利进行贴息补助。</t>
  </si>
  <si>
    <t>解决马铃薯经营发展产业资金短缺难题，激发经营主体发展马铃薯产业信心，促进马铃薯产业规模化、标准化发展。</t>
  </si>
  <si>
    <t>龙头企业培育农产品加工奖补项目</t>
  </si>
  <si>
    <t>农业加工企业</t>
  </si>
  <si>
    <t>1.对农业加工企业经营收入首次跨1000万的农业经营主体，一次性给予奖补资金30万元。
2.对农业加工企业经营收入首次跨2000万的农业经营主体，一次性给予奖补资金50万元。
3.对2024年纳入工信和统计系统的规上农业加工企业，一次性给予奖补资金50万元。</t>
  </si>
  <si>
    <t>支持农业企业开展农产品生产、加工、销售一体化发展，促进特色农产品及食品加工产业链条式发展。</t>
  </si>
  <si>
    <t>通过就业务工、基地建设或原料采购等形式带动县内农户（脱贫户）发展，每个主体带农农户200户以上。</t>
  </si>
  <si>
    <t>各农业加工企业</t>
  </si>
  <si>
    <t>“甘味”品牌培育奖补项目</t>
  </si>
  <si>
    <t>各“甘味”企业商标品牌经营主体</t>
  </si>
  <si>
    <t>1.对2024年入围“甘味”品牌目录的企业商标品牌经营主体，一次性给予奖补资金20万元。
2.规范印制“甘味”商标，在省内外设立产品展销窗口，年度参加各类展销活动5次以上的“甘味”企业商标的经营主体，一次性给予奖补资金10万元。</t>
  </si>
  <si>
    <t>围绕现代种业、马铃薯、中药材、高原夏菜、草畜等优势产业，深入实施“土字号”“乡字号”特色农产品品牌创建工作，完善农产品品牌建设体系。</t>
  </si>
  <si>
    <t>通过就业务工和原料采购等形式带动农户（脱贫户），每个主体带农农户100户以上。</t>
  </si>
  <si>
    <t>中药材种子种苗繁育基地建设项目</t>
  </si>
  <si>
    <t>永固镇、洪水镇、民联镇、三堡镇、顺化镇</t>
  </si>
  <si>
    <t>建设中药材种子繁育基地3000亩，种苗繁育基地2000亩。对取得种子生产经营证书的且在县域内备案的中药材经营主体，连片繁育中药材种子100亩以上的，每亩一次性补助300元;连片繁育中药材种苗50亩以上的，每亩一次性补助500元。</t>
  </si>
  <si>
    <t>增强种子集中繁育和种苗集约化生产能力，提升全县种子、种苗标准化生产水平，降低中药材种植成本。</t>
  </si>
  <si>
    <t>吸纳农民到基地就地务工，带动农民增加收入。</t>
  </si>
  <si>
    <t>中药材GAP规范化生产基地建设项目</t>
  </si>
  <si>
    <t>建设中药材GAP规范化生产基地10000亩，按照GAP规范化生产要求连片种植300亩以上基地，每亩给予200元补助。</t>
  </si>
  <si>
    <t>提高民乐县中药材综合生产能力，从源头上加强中药材安全质量管理，增强中药材的市场竞争力，带动全县中药材向区域化、标准化、集约化方向发展，促进中药材产业持续、稳定发展。</t>
  </si>
  <si>
    <t>中药材饮片初加工建设项目</t>
  </si>
  <si>
    <t>扶持建设中药材加工作坊10个。对建成集清洗、烘干、切片为一体，年加工量达到100吨以上的小型初加工作坊每个补助资金10万元，并对本年度新购置的加工机械，按加工机械购置费的50%给予
次性补助。</t>
  </si>
  <si>
    <t>延长中药材产业链，提高中药材附加值。</t>
  </si>
  <si>
    <t>吸纳农民到基地就地务工，带动农民增加收入，并收购本县内中药材。</t>
  </si>
  <si>
    <t>设施农业改造提升项目</t>
  </si>
  <si>
    <t>改造</t>
  </si>
  <si>
    <t>改造提升日光温室1000座，每座补贴8000元。</t>
  </si>
  <si>
    <t>恢复日光温室原有的功能，提升生产能力</t>
  </si>
  <si>
    <t>吸纳农民到基地就地务工，带动农民增加收入</t>
  </si>
  <si>
    <t>农技中心</t>
  </si>
  <si>
    <t>高原夏菜育苗补贴项目</t>
  </si>
  <si>
    <t>集中培育蔬菜苗（洋葱除外）1亿株，每株补贴0.2元。</t>
  </si>
  <si>
    <t>提高集约化育苗水平，盘活闲置日光温室资源</t>
  </si>
  <si>
    <t>以"企业+基地+农户"的模式，吸纳务工人员到基地就地务工，带动农民增加收入。</t>
  </si>
  <si>
    <t>民乐紫皮大蒜产业发展项目</t>
  </si>
  <si>
    <t>洪水镇、民联镇、三堡镇、顺化镇</t>
  </si>
  <si>
    <t>计划种植民乐紫皮大蒜5000亩，每亩补贴500元</t>
  </si>
  <si>
    <t>保护民乐紫皮大蒜产品优势，保护民乐紫皮大蒜产业健康发展</t>
  </si>
  <si>
    <t>废旧农膜回收利用项目</t>
  </si>
  <si>
    <t>通过种植户捡拾、网点回收、企业拉运加工的方式解决全县废旧农膜造成人居环境和农业面源污染问题，重点对捡拾和网点回收环节进行补助，每吨补贴150元。</t>
  </si>
  <si>
    <t>有效提高种植户捡拾交售废旧农膜的积极性，根治焚烧、填埋废旧农膜现象，保护耕地，废旧农膜回收利用率从85%提高至87%。</t>
  </si>
  <si>
    <t>以“企业+回收网点+种植户”的运行机制，结合公益性岗位人员参与网点回收的模式，解决废旧农膜造成的污染问题。</t>
  </si>
  <si>
    <t>农业技术推广中心</t>
  </si>
  <si>
    <t>“三品一标”农产品认证奖补项目</t>
  </si>
  <si>
    <t>打造绿色农产品基地并认证通过的，每个奖补2万元，有机产品或名优特新农产品认证通过的每个奖补8万元。</t>
  </si>
  <si>
    <t>“三品一标”农产品基地面积占比由52%提升到55%以上，为创建全国农产品安全示范县打好基础。</t>
  </si>
  <si>
    <t>以"企业+基地"的模式，吸纳务工人员到基地务工，带动农民增加收入。</t>
  </si>
  <si>
    <t>新改扩建养殖场补助项目</t>
  </si>
  <si>
    <t>新建/续建</t>
  </si>
  <si>
    <t>1.总投资120万元以上，新建圈舍扣棚面积达3000平方米以上，且配套办公用房、饲草棚、粪污处理等设施设备的养殖场，每个一次性补助60万元。
2.总投资60万元以上，新建圈舍扣棚面积达1500平方米以上，且配套办公用房、饲草棚、粪污处理等设施设备的养殖场，每个一次性补助30万元。
3.总投资80万元以上，改扩建圈舍扣棚面积达3000平方米以上，且配套办公用房、饲草棚、粪污处理等设施设备的养殖场，每个一次性补助40万元。
4.总投资40万元以上，改扩建圈舍扣棚面积达1500平方米以上，且配套办公用房、饲草棚、粪污处理等设施设备的养殖场，每个一次性补助20万元。</t>
  </si>
  <si>
    <t>全县肉牛（牦牛）年出栏新增1.6万头，肉羊年出栏新增2.1万只，畜牧产值可增加2.17亿元。通过集中修建养殖场，调整了农业农村产业结构，推动了零散养殖模式向规模化、标准化、集约化养殖模式转变。同时，将分散的养殖户集中在一起，通过配套粪污处理设施设备，大大提高了粪污资源化利用水平，有效改善了人居环境，达到经济、社会、生态同步提高。</t>
  </si>
  <si>
    <t>规模养殖场通过订单生产、托养托管、产品代销、保护价收、投母还犊、技术服务等方式，指导周边养殖场订单收购、科学饲养，持续增加农户的经营性收入；规模养殖场通过吸纳县域内农户务工就业，进一步增加农户的工资性收入；集中修建养殖场通过土地流转、房屋租赁等方式，支付农户土地流转金和房屋租赁资金，增加农户财产性收入。</t>
  </si>
  <si>
    <t>畜牧站</t>
  </si>
  <si>
    <t>良种基础母牛补助项目</t>
  </si>
  <si>
    <t>1.对长期养殖10-19头以上良种基础母牛（西门塔尔、荷斯坦、安格斯）的农户，每户一次性补助10000元。
2.对长期养殖20头以上良种基础母牛（西门塔尔、荷斯坦、安格斯）的农户，每户一次性补助20000元。
3.对饲养良种基础母牛的监测户，按500元/头标准进行补助。</t>
  </si>
  <si>
    <t>鼓励农户发展肉牛养殖，提升全县肉牛良种化程度，促进全县肉牛养殖扩繁增量，实现“小群体、大产业”发展新格局，同时可提高农民人均收入水平，受益农户达527户以上，户均收入增加5000以上。</t>
  </si>
  <si>
    <t>农户收入水平进一步提高。</t>
  </si>
  <si>
    <t>生猪规模养殖场调出补助项目</t>
  </si>
  <si>
    <t>对年出栏2000头以上的生猪养殖场，每个一次性补助5万元，5000头以上的生猪养殖场，每个一次性补助10万元，10000头以上的养殖场，每个一次性补助20万元，20000头以上的养殖场，每个一次性补助30万元。</t>
  </si>
  <si>
    <t>激励养殖户加大补栏力度，增加生猪出栏量，可有效提高农户养殖信心，促进农户扩群增量，通过“小群体、大规模”发展模式加大畜禽饲养量，推动畜牧业扩规模、提质量、增效。</t>
  </si>
  <si>
    <t>规模养殖场通过订单生产、产品代销、保护价收、技术服务等方式，指导周边养殖场订单收购、科学饲养，持续增加农户的经营性收入。</t>
  </si>
  <si>
    <t>羊奶产业提升行动项目</t>
  </si>
  <si>
    <t>1.支持企业、合作社等经营主体引进东佛里生种公羊，采取“企业+合作社+农户”养殖模式，增加奶绵羊数量，高质量发展羊奶产业。
2.支持企业、合作社等经营主体在圈舍改造、设备提升、挤奶厅升级等方面进一步完善，以高价收购东佛里生杂交一代母羊，不断壮大羊奶产业。</t>
  </si>
  <si>
    <t>全县肉羊良种覆盖率进一步提高，促进肉羊产业高质量发展。</t>
  </si>
  <si>
    <t>生猪产业提升行动项目</t>
  </si>
  <si>
    <t>六坝镇</t>
  </si>
  <si>
    <t>1.引进原种长白、大白种公猪150头，种母猪1200头，生产二元种猪，持续提高生猪良种覆盖率。
2.引进原种巴克夏种猪200头，其中种母猪180头，种公猪20头，与长白、大白、杜洛克杂交培育高品质商品育肥猪打造“雪花猪肉”新品牌。</t>
  </si>
  <si>
    <t>全县生猪良种覆盖率进一步提高，猪肉品质进一步提高，可有效增加畜牧产值。</t>
  </si>
  <si>
    <t>规模养殖场通过吸纳县域内农户务工就业，进一步增加农户的工资性收入，规模养殖场订单收购农户玉米，稳定增加农户收入。</t>
  </si>
  <si>
    <t>民乐县畜禽粪污资源化利用推进项目</t>
  </si>
  <si>
    <t>六坝镇、工业园区</t>
  </si>
  <si>
    <t>新建年生产2万吨有机肥生产线1条，支持养殖企业、合作社配套建设粪污处理设施设备，改变现有传统清粪方式，利用先进工艺处理畜禽粪污。</t>
  </si>
  <si>
    <t>全县规模养殖场粪污处理设施设备配套率进一步提高，粪污资源化利用率进一步提高。</t>
  </si>
  <si>
    <t>养殖企业订单收购养殖场户畜禽粪污，农户收入水平进一步提高。</t>
  </si>
  <si>
    <t>四好一还粮</t>
  </si>
  <si>
    <t>2024.1-2024.12</t>
  </si>
  <si>
    <t>民乐县工业园区</t>
  </si>
  <si>
    <t>在金山二号水库建设民乐县设施农业“四好一还粮”18兆瓦水面光伏示范项目。</t>
  </si>
  <si>
    <t>本项目建成后，25 年总共可为电网提供清洁电能 61587 万 kW·h，
与燃煤电厂相比，以供电标煤煤耗 310g/(kW·h)计，每年可节约标煤 7511 t，折合原
煤 1.05 万 t。相应每年可减少多种大气污染物的排放，其中减少二氧化硫(SO2)排放
量约 3.94t，氮氧化物(以 NOx 计)4.44t，二氧化碳(CO2)2.05 万 t，还可减少烟尘排放
量约 0.74t。可见，建设本工程可以减少化石资源的消耗，有利于缓解环境保护压力，
实现经济与环境的协调发展，项目节能和环保效益显著。</t>
  </si>
  <si>
    <t>养殖小区建设</t>
  </si>
  <si>
    <t>南古镇城南村</t>
  </si>
  <si>
    <t>规划修建集中养殖小区1个，修建养殖暖棚50幢，吸纳养殖户40家，养殖牛5000头、羊10000只</t>
  </si>
  <si>
    <t>建成产业区，实现规模化、集约化生产</t>
  </si>
  <si>
    <t>山体储藏窖项目</t>
  </si>
  <si>
    <t xml:space="preserve">新建 </t>
  </si>
  <si>
    <t>永固镇南关村、姚寨村</t>
  </si>
  <si>
    <t>在永固镇南关村、姚寨村修建山体窖6个。</t>
  </si>
  <si>
    <t>为马铃薯储存提供场所，延长马铃薯保质期。</t>
  </si>
  <si>
    <t>项目建成后可改善马铃薯储藏条件，延长马铃薯保质期，从而避免马铃薯因储存不当质量受损引起的销售不畅问题。</t>
  </si>
  <si>
    <t>永固镇南关村</t>
  </si>
  <si>
    <t>中药材初加工基地项目</t>
  </si>
  <si>
    <t>2024.1-2024.13</t>
  </si>
  <si>
    <t>南丰镇</t>
  </si>
  <si>
    <t>修建中药材初加工基地1处，中药材晒场，初加工设备，加工车间。</t>
  </si>
  <si>
    <t>不断延伸中药材产业链条，不断增加中药材附加值</t>
  </si>
  <si>
    <t>发展壮大村集体经济</t>
  </si>
  <si>
    <t>各镇村</t>
  </si>
  <si>
    <t>将资金投入村集体，发展壮大村集体经济</t>
  </si>
  <si>
    <t>进一步发展壮大村集体经济</t>
  </si>
  <si>
    <t>经营指导站</t>
  </si>
  <si>
    <t>三堡村挂面厂提升改造项目</t>
  </si>
  <si>
    <t>改建</t>
  </si>
  <si>
    <t>三堡镇
三堡村</t>
  </si>
  <si>
    <t>增设石磨面粉加工设备1套，及配套附属设施。</t>
  </si>
  <si>
    <t>进一步扩大生产规模，增强产业带动能力，增加集体经济收入。</t>
  </si>
  <si>
    <t>三堡镇</t>
  </si>
  <si>
    <t>三堡村</t>
  </si>
  <si>
    <t>农民合作社、家庭农场质量提升</t>
  </si>
  <si>
    <t>经营主体</t>
  </si>
  <si>
    <t>支持农民专业合作社50万元。按照农民合作社规范化建设为标准、突出示范引领、突出联农带农，对运行规范、带动农户能力强、与农户利益联结紧密的5个县级以上示范社予以支持和奖补，每个奖补10万元。奖补资金主要用于合作社，建设晾晒、储藏等设施，建设绿色标准化生产基地、支付土地流转费、规范财务等规章制度、培育品牌及开展市场营销宣传等方面。
支持家庭农场30万元。按照突出标准化生产为主体，与小农户形成紧密的利益联结机制，并引领小农户与现代农业发展的市级以上家庭农场6个进行每个5万元的补助，奖补资金主要用于农资化肥购置，建设晾晒、储藏等基础设施建设，建设绿色生产基地土地流转费的支付、培育品牌及开展市场营销宣传等方面。</t>
  </si>
  <si>
    <t>提高农业生产效率，带动更多的农户增加收入。</t>
  </si>
  <si>
    <t>小额信贷贴息</t>
  </si>
  <si>
    <t>截止2023年11月28日，扶贫小额信贷结余206笔，金额956.86万元，2023年全部到期，脱贫人口小额信贷1861笔，金额9100万元，根据签订的协议，需对上述贷款进行贴息，其中扶贫小额信贷需贴息资金0.1万元，脱贫人口小额信贷在持续发放中，预测至2024年末发放2500笔，余额12300万元，需贴息资金523.56万元，以上二项贷款预测共需贴息资金523.66万元。</t>
  </si>
  <si>
    <t>满足脱贫人口小额信贷需求，支持已脱贫户发展生产，增加收入，实现稳步脱贫。</t>
  </si>
  <si>
    <t>为进一步规范小额信贷模式，对采取户贷户用自我发展的贷款户，引导、支持提高产业发展规模和经济效益；对采取户贷户用合伙发展的贷款户，通过务工就业、产销对接等方式。灵活运用续贷、展期、延期等政策工具，为承贷户发展生产经营提供资金支持。</t>
  </si>
  <si>
    <t>农商银行民乐支行</t>
  </si>
  <si>
    <t>农商银行</t>
  </si>
  <si>
    <t>乡村建设行动</t>
  </si>
  <si>
    <t>顺化镇产业配套的灌溉设施建设</t>
  </si>
  <si>
    <t>顺化镇
青松村
土城村
曹营村
列四坝村
上天乐村
顺化堡村
旧堡村
宗寨村
松树村</t>
  </si>
  <si>
    <t>顺化镇29.4公里，每公里补助20万元，补助资金588万元。
1.修建青松村韩武地十支六斗斗渠2.5公里。
2.修建土城村支渠1.3公里。
3.修建曹营村三支支渠2.5公里。
4.修建列四坝村簸箕口至南叶坝子渠系3公里。
5.修建上天乐村七支农田渠段2.1公里。
6.修建顺化堡村六支斗渠3公里、八支斗渠4公里、七支管灌改渠灌2公里。
7.修建旧堡村六支支渠3公里。
8.修建宗寨村八支二斗斗渠2公里，十支三斗斗渠1.5公里，十支六斗斗渠1.5公里。
9.修建松树村十支六斗斗渠1公里。</t>
  </si>
  <si>
    <t>实施高效节水，改善灌溉条件，增加灌溉面积，提高农民收入。</t>
  </si>
  <si>
    <t>通过灌溉设施建设，输水能力和灌溉效益上升30%。</t>
  </si>
  <si>
    <t>0.4439</t>
  </si>
  <si>
    <t>0.0526</t>
  </si>
  <si>
    <t>0.3913</t>
  </si>
  <si>
    <t>1.6434</t>
  </si>
  <si>
    <t>0.1925</t>
  </si>
  <si>
    <t>1.4509</t>
  </si>
  <si>
    <t>顺化镇</t>
  </si>
  <si>
    <t>南古镇产业配套的灌溉设施建设</t>
  </si>
  <si>
    <t>南古镇
柳谷村
马蹄村
闫城村
东朱村
上花园村
岔家堡村
景会村</t>
  </si>
  <si>
    <t>新建渠道25.05公里，每公里补助20万元，补助资金477万元，其中：
1.柳谷新建斗渠3.15公里；
2.马蹄村新建斗渠3.5公里；
3.闫城新建斗渠7公里；
4.东朱村新建大西干三闸四支斗渠2公里；
5.上花园村新建大西干十一支斗渠2.2公里；
6.岔家堡村新建渠系6公里；
7.景会村新建斗渠1.2公里；</t>
  </si>
  <si>
    <t>改善农田质量，方便灌溉</t>
  </si>
  <si>
    <t>南古镇</t>
  </si>
  <si>
    <t>新天镇产业配套的灌溉设施建设</t>
  </si>
  <si>
    <t>新天镇
闫户村
二寨村
三寨村
新天堡村
上姚村</t>
  </si>
  <si>
    <t>新天镇渠系建设17.99公里，没公里补助20万元。补助资金  万元。
1.闫户村一组斗渠3公里；
2.二寨村新建斗渠6公里；
3.三寨村新建斗渠4.3公里
4.新天堡村新建斗渠3公里；
5.上姚村新建斗渠1.69公里</t>
  </si>
  <si>
    <t>改善灌溉条件</t>
  </si>
  <si>
    <t>新天镇</t>
  </si>
  <si>
    <t>丰乐镇产业配套的灌溉设施建设</t>
  </si>
  <si>
    <t>丰乐镇
刘庄村
双营村</t>
  </si>
  <si>
    <t>丰乐镇渠系建设11.6公里，每公里补助20万元，补助资金232万元。
1.刘庄村农田渠系改造1公里；
2.双营村农田渠系改造10.6公里。</t>
  </si>
  <si>
    <t>调解和改良农田水分状况，满足农业生产发展需求，促进农业发展。</t>
  </si>
  <si>
    <t>六坝镇产业配套的灌溉设施建设</t>
  </si>
  <si>
    <t>六坝镇
五坝村
王官村</t>
  </si>
  <si>
    <t>六坝镇渠系建设5.3公里，每公里补助20万元，补助资金106万元。
1.五坝村4.7公里（五坝村五斗至四组庙台子地支渠2.5公里，五坝八组贾家洼、张家乱沟子高标准农田蓄水池引水渠2.2公里；
2.王官村0.6公里</t>
  </si>
  <si>
    <t>三堡镇产业配套的灌溉设施建设</t>
  </si>
  <si>
    <t>三堡镇
新庄村</t>
  </si>
  <si>
    <t>三堡镇渠系建设5.1公里，每公里补助20万元，补助资金102万元。
1.新庄村新建斗渠1.6公里（十四支三斗0.45公里、十四支六斗0.55公里、十六支四斗半0.6公里）。
2.徐寨村二组条田区域1公里，四组洋湖湾2.5公里。</t>
  </si>
  <si>
    <t>提高农田灌溉效率，节约农业用水</t>
  </si>
  <si>
    <t>洪水镇产业配套的灌溉设施建设</t>
  </si>
  <si>
    <t>洪水镇
汤庄村
黄青村
友爱村
乐民村
红石湾村
下柴村
里仁村</t>
  </si>
  <si>
    <t>洪水镇渠系建设16.7公里，每公里补助20万元，补助资金334万元。
1.汤庄村修建斗渠1.6公里；
2.黄青村修建十一支1.5KM的斗渠；
3.友爱村修建4公里斗渠；
4.乐民村配套完善渠系设施5公里。
5.红石湾村渠道建设1.8公里；
6.下柴村斗渠建设2公里；
7.里仁村斗渠建设0.8公里；</t>
  </si>
  <si>
    <t>进一步提高种植户灌溉效率，不断增加农户收入</t>
  </si>
  <si>
    <t>洪水镇</t>
  </si>
  <si>
    <t>民联镇产业配套的灌溉设施建设</t>
  </si>
  <si>
    <t>2024.06-2024.09</t>
  </si>
  <si>
    <t>民联镇
西寨村
龙山村
屯粮村
雷台村
刘新村
张明村</t>
  </si>
  <si>
    <t>民联镇渠系建设12.3公里，每公里补助20万元，补助资金246万元。
1.西寨村2.5公里；
2.龙山村新建引水渠1.7公里；
3.屯粮村新建引水渠4.1公里；
4.雷台村新建引水渠1.0公里；
5.刘新村新建引水渠1.0公里；
6.张明村新建引水渠2.0公里</t>
  </si>
  <si>
    <t>解决西寨部分耕地灌溉难问题</t>
  </si>
  <si>
    <t>南丰镇产业配套的灌溉设施建设</t>
  </si>
  <si>
    <t>南丰镇
黑山村
铁成子村
永丰村
边庄村</t>
  </si>
  <si>
    <t>南丰镇渠系建设18.08公里，每公里补助20万元，补助资金361.6万元。
1.石灰窑东干修建渠系8.48公里，建筑物33处。
2.南丰镇黑山村西渠沿土地灌溉水渠3公里。3.南丰镇铁城子村修建渠系1公里 
4.南丰镇永丰村修建渠系5.3公里
5.南丰镇边庄村修建渠系2.3公里。</t>
  </si>
  <si>
    <t>永固镇产业配套的灌溉设施建设</t>
  </si>
  <si>
    <t>永固镇
邓庄村
树庄村
总寨村
牛顺村
东街村
八卦村</t>
  </si>
  <si>
    <t>渠系建设9.51公里，每公里补助20万元，补助资金144万元。
1.永固镇树庄村灌溉输水渠道改建工程（义得渠四支渠道），改建渠道1.7公里（梯形预制砖衬砌）；
2.永固镇牛顺村灌溉输水渠道改建工程（义得渠八支渠道），改建渠道1公里（梯形预制砖衬砌）；
3.永固镇东街村灌溉输水渠道工程（童子坝五支渠道），改建渠道1.9公里。
4.永固镇南关村渠系建设2.6公里；
4.永固镇八卦村渠系建设2.31公里；</t>
  </si>
  <si>
    <t>190.2</t>
  </si>
  <si>
    <t>可改善永固镇邓庄、树庄、总寨村灌溉面积0.33万亩；提高农田灌溉保障能力，年节水量2万m3；改善永固镇邓庄、牛顺、总寨村灌溉面积0.34万亩；提高农田灌溉保障能力，年节水量3万立方米；改善东街村灌溉面积0.28万亩；提高农田灌溉保障能力，年节水量2.5万立方米。</t>
  </si>
  <si>
    <t>可提高受益村耕地灌溉保障能力，激活农村土地要素，为土地流转创造有利条件，加快推进农业产业基地建设，切实增加农民收益。</t>
  </si>
  <si>
    <t>0</t>
  </si>
  <si>
    <t>5</t>
  </si>
  <si>
    <t>0.1992</t>
  </si>
  <si>
    <t>0.0409</t>
  </si>
  <si>
    <t>0.1777</t>
  </si>
  <si>
    <t>0.6948</t>
  </si>
  <si>
    <t>0.1442</t>
  </si>
  <si>
    <t>0.6252</t>
  </si>
  <si>
    <t>永固镇</t>
  </si>
  <si>
    <t>“巾帼家美积分超市”建设补助</t>
  </si>
  <si>
    <t>为有效激发广大妇女群众和家庭积极投身增收致富、产业发展、环境整治，共建共享生态宜居家园，努力培育文明乡风、良好家风、淳朴民风、形成乡村治理新风尚。计划对已建成的“巾帼家美积分超市”进行货品补充，每个超市补货8000元，需资金41.6万元；计划在省级乡村振兴示范村新建“巾帼家美积分超市”8个，每个超市配备货品1.2万元，需资金9.6万元。总计补助资金51.2万元。</t>
  </si>
  <si>
    <t>“巾帼家美积分超市”作为助推乡村振兴的创新载体和务实举措，将家庭参与产业发展、群众参与基层社会治理、文明新风建设、美丽家园创建等乡村治理内容纳入积分管理，进一步激发群众积极投身增收致富、产业发展、环境整治、共建生态宜居家园的积极性、主动性、创造性，必将在培育文明乡风、良好家风、淳朴民风、形成乡村治理新风尚中发挥重要作用。</t>
  </si>
  <si>
    <t>年度目标:通过把美化环境、全域无垃圾治理、美丽庭院建设等内容纳入积分范畴，健全完善管理制度，动员群众积极投身农村“垃圾革命”、农村人居环境整治、村容村貌提升行动，并利用村社大喇叭、村民微信群、村社“红黑榜”扬先促后，引导群众在美丽家园建设中主动作为。</t>
  </si>
  <si>
    <t>县妇联</t>
  </si>
  <si>
    <t>新天镇大王庄村供水保障工程</t>
  </si>
  <si>
    <t>新天镇
大王庄村</t>
  </si>
  <si>
    <t>自来水主管改造8公里</t>
  </si>
  <si>
    <t>保障农村生活供水</t>
  </si>
  <si>
    <t>提高供水质量，确保群众饮水安全。</t>
  </si>
  <si>
    <t>新天镇人民政府</t>
  </si>
  <si>
    <t>大王庄村</t>
  </si>
  <si>
    <t>南古镇城南村供水保障工程</t>
  </si>
  <si>
    <t>南古镇
城南村</t>
  </si>
  <si>
    <t>自来水管网改造6.5公里。其中甘店村4.5公里，城南村2公里。每公里补助1万元。补助资金65万元。</t>
  </si>
  <si>
    <t>保障群众用水安全</t>
  </si>
  <si>
    <t>水务局</t>
  </si>
  <si>
    <t>南古镇城南村、甘店村</t>
  </si>
  <si>
    <t>民乐县水资源优化配置骨干灌溉水网项目（三期）</t>
  </si>
  <si>
    <t>新天镇
下姚村    丰乐镇
刘庄村
涌泉村</t>
  </si>
  <si>
    <t>新建渠（管）道6.879km，及配套建筑物。</t>
  </si>
  <si>
    <t>可改善灌溉面积3.17万亩</t>
  </si>
  <si>
    <t>民乐县      水务局</t>
  </si>
  <si>
    <t>民乐县水利建设管理站</t>
  </si>
  <si>
    <t>小堵麻供水保障工程</t>
  </si>
  <si>
    <t>新天镇
山寨村
吴油村
太平村
马均村</t>
  </si>
  <si>
    <t>新建净化车间1座，安装钢制常规一体化净化设备1套，全自动在线余氯检测二氧化氯消毒系统1套，改建管道13.6公里。</t>
  </si>
  <si>
    <t>巩固提升新天镇山寨、吴油、太平、马均4个村3722人的饮水安全保障能力。</t>
  </si>
  <si>
    <t>民乐县水务局</t>
  </si>
  <si>
    <t>民乐县农村供水服务保障中心</t>
  </si>
  <si>
    <t>柳谷供水保障工程</t>
  </si>
  <si>
    <t>南古镇
柳谷村</t>
  </si>
  <si>
    <t>改建截引1座，建净化车间1座，净水设备1台；新建各类管道3.80km；水厂1处，检查井3座；架设净水设备1套，架设低压输电线路1km。</t>
  </si>
  <si>
    <t>巩固提升柳谷村657人的饮水安全保障能力。</t>
  </si>
  <si>
    <t>土地整理损伤供水管网改建工程</t>
  </si>
  <si>
    <t>南古镇
左卫村
东朱村
新天镇
马均村
李寨村
丰乐镇
白庙村</t>
  </si>
  <si>
    <t>改建管道24km。</t>
  </si>
  <si>
    <t>可消除供水隐患，提升项目区6200人的供水保障能力。</t>
  </si>
  <si>
    <t>农村供水老旧管网改建工程</t>
  </si>
  <si>
    <t>六坝镇
赵岗村
北滩村
南丰镇
张连庄村
南古镇
彭刘村</t>
  </si>
  <si>
    <t>改建管道74km。</t>
  </si>
  <si>
    <t>可消除供水隐患，提升项目区3900人的供水保障能力。</t>
  </si>
  <si>
    <t>农村供水入户设施改建工程</t>
  </si>
  <si>
    <t>民联镇
太和村
新天镇
韩营村
丰乐镇
白庙村</t>
  </si>
  <si>
    <t>改建入户设施1953套。</t>
  </si>
  <si>
    <t>可消除供水隐患，为规范村级管理夯实基础。</t>
  </si>
  <si>
    <t>乡村建设行动农村供水保障</t>
  </si>
  <si>
    <t>新天镇
马均村</t>
  </si>
  <si>
    <t>新该建自来水主管8.5公里，架设减压井一座，总阀观察井一座。</t>
  </si>
  <si>
    <t>马均村</t>
  </si>
  <si>
    <t>新天镇周路村人饮管网改造</t>
  </si>
  <si>
    <t>新天镇
周陆村</t>
  </si>
  <si>
    <t>周陆村陆家庄饮水管网改造4.5公里。</t>
  </si>
  <si>
    <t>改善村民用水情况</t>
  </si>
  <si>
    <t>通过网上缴费方便群众生活，每月用水量及剩余金额查询一目了然，提高群众生活水平。</t>
  </si>
  <si>
    <t>新天镇周陆村</t>
  </si>
  <si>
    <t>农村供水保障基础设施建设</t>
  </si>
  <si>
    <t>何庄村
易湾村
新庄村</t>
  </si>
  <si>
    <t>1.用水管网改造12公里。其中易湾村入户管网改造7公里，新庄村设施农业大棚自来水水管改造5公里。每公里补助1万元，补助资金12万元。</t>
  </si>
  <si>
    <t>进一步改善村民饮水条件，保障设施大棚内作物的浇灌及养殖场的供水</t>
  </si>
  <si>
    <t>不断完善饮水安全保障体系，</t>
  </si>
  <si>
    <t>何庄村
易湾村
新庄村
双营村</t>
  </si>
  <si>
    <t>国营民乐县六坝林场新建林区道路项目</t>
  </si>
  <si>
    <t>国营民乐县民乐县六坝林场</t>
  </si>
  <si>
    <t>六坝林场日照滩育苗基地建设林区道路1.55公里，路基宽度6米，路面宽度5米。</t>
  </si>
  <si>
    <t>为改善林场基础设施建设，加大护林林区管理的力度，为以后林场发展及生态保护建设的需求和促进林区和谐稳定发展，充分发挥林场在森林资源保护中奠定良好的基础。</t>
  </si>
  <si>
    <t>0.o1</t>
  </si>
  <si>
    <t>民乐县林业和草原局</t>
  </si>
  <si>
    <t>国营民乐县六坝林场</t>
  </si>
  <si>
    <t>人居环境整治</t>
  </si>
  <si>
    <t>工业园区圆梦苑小区</t>
  </si>
  <si>
    <t>清理社区生活垃圾，清理乱堆乱放乱搭建，清理道路沿线卫生并改变影响人居环境的不良习惯。</t>
  </si>
  <si>
    <t>持续加大人居环境整治力度，健全完善相应的小型环卫设施及长效机制，达到宜居宜业美丽生态社区。</t>
  </si>
  <si>
    <t>民乐县圆梦苑社区</t>
  </si>
  <si>
    <t>永固镇人饮管网改造</t>
  </si>
  <si>
    <t>八卦营村
东街村
南关村
姚寨子村
西村
滕庄村
总寨村
牛顺村
邓庄村
杨家树庄村</t>
  </si>
  <si>
    <t>改建永固镇10个行政村人饮管网改造155公里，每公里补助1万元。</t>
  </si>
  <si>
    <t>进一步改善供水条件，解决群众饮水困难问题。</t>
  </si>
  <si>
    <t>工程实施后，可优化项目区群众供水格局，改善目前自来水管老化水量跑冒滴漏问题，稳步提升群众饮水安全保障能力。</t>
  </si>
  <si>
    <t>黄青村自来水管道架设13KM</t>
  </si>
  <si>
    <t>洪水镇
黄青村</t>
  </si>
  <si>
    <t>自来水管道架设13KM</t>
  </si>
  <si>
    <t>解决黄青村村民安全饮水问题</t>
  </si>
  <si>
    <t>洪水镇黄青村</t>
  </si>
  <si>
    <t>吴庄村自来水管道架设6KM</t>
  </si>
  <si>
    <t>洪水镇
吴庄村</t>
  </si>
  <si>
    <t>自来水管道架设6KM</t>
  </si>
  <si>
    <t>解决吴庄村村民安全饮水问题</t>
  </si>
  <si>
    <t>洪水镇吴庄村</t>
  </si>
  <si>
    <t>老号村自来水维修5KM</t>
  </si>
  <si>
    <t>老号村</t>
  </si>
  <si>
    <t>解决老号村村民安全饮水问题</t>
  </si>
  <si>
    <t>农村农业局</t>
  </si>
  <si>
    <t>民联镇太和村自来水管网改造项目</t>
  </si>
  <si>
    <t>2024年6月-2024年9月</t>
  </si>
  <si>
    <t>民联镇
太和村</t>
  </si>
  <si>
    <t>新建自来水管网35公里</t>
  </si>
  <si>
    <t>解决太和村村民安全饮水问题</t>
  </si>
  <si>
    <t>0.0654</t>
  </si>
  <si>
    <t>0.0028</t>
  </si>
  <si>
    <t>0.0626</t>
  </si>
  <si>
    <t>0.2817</t>
  </si>
  <si>
    <t>0.0086</t>
  </si>
  <si>
    <t>0.2731</t>
  </si>
  <si>
    <t>民联镇太和村</t>
  </si>
  <si>
    <t>南丰镇人饮管网改造</t>
  </si>
  <si>
    <t xml:space="preserve"> 南丰镇
张连庄村
秦庄村
何庄村
张家沟湾村马营墩村
炒面庄村
玉带口村
渠湾村</t>
  </si>
  <si>
    <t>1.南丰镇张连庄村改建各类管道13.7km,检查井16座，补助资金50.69万元。 
2.南丰镇秦庄村改建各类管道2.3km,检查井1座。 
3.玉带口村对全村自来水管网进行改造5公里.
4.南丰镇渠湾村改建各类管道4.97km .
5.张家沟湾村一二三四组自来水管网老化影响正常供水。
 6.何庄村对截饮工程蓄水池进行维修，以及1.8公里官网破损管道进行更换。 
7.马营墩村对全村自来水管网进行改造19.8公里。 
8.炒面村修饮用水管网改造6公里。</t>
  </si>
  <si>
    <t>进一步改善供水条件，解决群众饮水困难。</t>
  </si>
  <si>
    <t>工程实施后，可优化项目区供水格局，稳步提升1.2202万农村人口的饮水安全保障能力。</t>
  </si>
  <si>
    <t>民乐县六坝镇2024年中央财政以工代赈项目</t>
  </si>
  <si>
    <t>新建六坝镇北滩村园林组至民乐工业园区道路7.1公里。</t>
  </si>
  <si>
    <t>项目实施后，将极大改善项目区基础设施条件，有效提升项目区群众生产生活条件方便群众出行同时通过项目实施直接增加群众工资性收入，有效拓展脱贫群众增收渠道。</t>
  </si>
  <si>
    <t>县发改局</t>
  </si>
  <si>
    <t>2023.12.1</t>
  </si>
  <si>
    <t>省级乡村示范村及和美乡村建设</t>
  </si>
  <si>
    <t>对全县6个省级乡村建设示范村按照省级3大类（基础设施建设、基本公共服务、乡村治理和精神文明建设）23项指标创建补齐短板弱项，根据工程进度验收，每村补助100万元。2个和美乡村建设，每村补助200万元。资金用于村组道路建设，水、电、路、网、亮化、路灯架设等基础设施建设项目（乡村建设实施方案的前12项可用）。</t>
  </si>
  <si>
    <t>加快农业产业化发展，提升乡村治理能力，增加农民的就业渠道和村集体经济收入，实现巩固拓展脱贫攻坚与乡村振兴的有效衔接。</t>
  </si>
  <si>
    <t>10个镇</t>
  </si>
  <si>
    <t>10个村</t>
  </si>
  <si>
    <t>人居环境整治及垃圾中转站维修</t>
  </si>
  <si>
    <t>1.对全县10个镇所辖行政村人居环境整治及垃圾中转站维修。其中新天镇、南古镇、洪水镇、三堡镇、六坝镇、民联镇、南丰镇每镇补助30万元；永固镇、顺化镇、丰乐镇每镇补助20万元，共补助资金270万元。（清理农村生活垃圾、清理村内生活垃圾、清理畜禽养殖粪污等农业生产废弃物、清理室内外卫生、清理乱堆乱放乱搭建、清理废弃房屋和残垣断壁、清理农村河道卫生、清理农村道路沿线卫生和改变影响农村人居环境的不良习惯）及完善农村环境卫生治理建设。）</t>
  </si>
  <si>
    <t>持续加大人居环境整治力度，拆除旧棚圈及残垣断壁，整治农村通村道路、渠道沟沿、沿路沿线等重点区域，清理农户房前屋后生产生活垃圾，健全完善相应的小型环卫设施及长效机制，达到宜居宜业美丽生态村庄。</t>
  </si>
  <si>
    <t>以开展人居环境整治攻坚行动为依托，加大资金投入力度和基础设施建设力度，以无垃圾、无污水、无污染为目标，按照户集、村收、镇转运、县处理的垃圾处理模式，明确了镇、村清理整治垃圾及农村环境卫生工作的主体责任，清理农户房前屋后生活垃圾，形成以镇总协调、村负总责、村民小组和群众齐参与的管理机制，全面通村道路、渠道沟沿、沿路沿线等重点区域环境整治，实现全面覆盖、长效管理、保持常态。同时，不断建立完善人居环境卫生管理、考核奖惩、保洁人员管理等配套制度，使环卫工作步入制度化、长效化管理轨道。</t>
  </si>
  <si>
    <t>172个村</t>
  </si>
  <si>
    <t>就业奖补项目</t>
  </si>
  <si>
    <t>技能培训</t>
  </si>
  <si>
    <t>2023.1-2023.12</t>
  </si>
  <si>
    <t>乡村振兴
学院</t>
  </si>
  <si>
    <t>1.开展对、县级以上示范性合作社带头人、全县农头企业业务骨干进行业务培训，培训人数300人。
2.开展对现代农民技能培训（新型经营主体带头人、种养殖大户及致富能人、返乡创业大学生、家庭农场创办人、产业致富带头人、高素质农民，）培训人数1200人。</t>
  </si>
  <si>
    <t>进一步提升农民专业合作社管理人员的经营能力；提升集体经济公司管理人员的业务素质，提升经营管理水平；开展对现代农民的培训，进一步提升增加致富带头人的创业能力，更新发展思路，提高农户及家庭农场管理人员的经营能力。</t>
  </si>
  <si>
    <t xml:space="preserve"> 通过培训，进一步提升现代农民专业化生产水平，让新型经营主体带头人、家庭农场创办人及致富能人了解农业发展政策，提升生产技能，提高综合经营能力，带动更多农户增收致富；充分发挥合作社的示范引领作用，促进合作社开展规模化种养殖，集约化经营，在现有带动农户的基础上，带动更多农户参与合作社生产经营，进一步提升合作社高质量发展。</t>
  </si>
  <si>
    <t>县经营指导站</t>
  </si>
  <si>
    <t>乡村工匠培训</t>
  </si>
  <si>
    <t>进一步提升乡村工匠人员的经营能力；进一步提升增加致富带头人的创业能力，更新发展思路，提高管理人员的经营能力。</t>
  </si>
  <si>
    <t>续建</t>
  </si>
  <si>
    <t>工业园区及各镇</t>
  </si>
  <si>
    <t xml:space="preserve"> 鼓励引导脱贫劳动力（含监测帮扶对象）外出务工就业， 1.计划为900名跨省务工稳定就业3个月以上的脱贫劳动力（含监测帮扶对象）按照600元/人的标准发放一次性交通补助900*600=540000元，需补助资金54万元。
   2.计划为200名省内县外务工稳定就业3个月以上的脱贫劳动力（含监测帮扶对象）按照300元/人的标准发放一次性交通补助，200*300=60000元，需交通补助6万元。
   3.按照甘人社通〔2023〕257号文件规定，计划为2400名省外务工稳定就业3个月以上但不能提供相关证明资料的脱贫劳动力（含监测帮扶对象）按照200元/人的标准定额预付一次性交通补助，2400*200=48000元，需补助资金48万元，
   4.按照甘人社通〔2023〕257号文件规定，计划为1000名省内县外务工稳定就业3个月以上但不能提供相关证明资料的脱贫劳动力（含监测帮扶对象）按照100元/人的标准定额预付一次性交通补助1000*100=100000元，需补助资金10万元。鼓励乡村就业工厂（帮扶车间）积极吸纳脱贫劳动力（含监测帮扶对象）稳定就业。对吸纳脱贫劳动力（含监测帮扶对象）稳定就业6个月，按照3000元/人标准给予乡村就业工厂（帮扶车间）就业奖补，计划乡村就业工厂（帮扶车间）稳定吸纳200脱贫劳动力（监测对象）稳定就业，200*3000=600000元，需补助资金60万元。
</t>
  </si>
  <si>
    <t>引导和鼓励脱贫劳动力外出务工就业，拓宽贫困劳动力增收渠道，不断巩固就业扶贫脱贫成果。</t>
  </si>
  <si>
    <t>县人社局</t>
  </si>
  <si>
    <t>人社局</t>
  </si>
  <si>
    <t>县组织部</t>
  </si>
  <si>
    <t>举办农业种植技术专题培训班等主题班次26期，开展乡村“五支队伍”培训工作，完成村“两委”干部、农业企业负责人、专业合作社成员、家庭农场主、种养殖大户、产业致富带头人等实用人才培训1700多人</t>
  </si>
  <si>
    <t>为县域农业产业发展培养一批增收致富领路人。积极发挥乡村振兴政策优势和学院办学特色，对外承接乡村振兴类主题培训班次，有效激活乡村振兴的内生动力，不断推动产业技术交流力度和产业结构优化升级。</t>
  </si>
  <si>
    <t>组织部</t>
  </si>
  <si>
    <t>县乡村振兴学院</t>
  </si>
  <si>
    <t>乡村寄递物流收发公益性岗位</t>
  </si>
  <si>
    <t>为2024年新开发的156个公益性岗位人员，按600元/人每月的标准给予补助，计划发放12个月补助资金112.32万元。</t>
  </si>
  <si>
    <t>引导和鼓励脱贫劳动力（含监测帮扶对象）外出务工就业，拓宽脱贫劳动力（含监测帮扶对象）增收渠道，不断巩固拓展脱贫攻坚成果。</t>
  </si>
  <si>
    <t>民乐县乡村振兴局</t>
  </si>
  <si>
    <t>中国邮政集团有限公司甘肃省民乐县分公司</t>
  </si>
  <si>
    <t>公益性岗位</t>
  </si>
  <si>
    <t>1.为2020年新增的222个公益性岗位人员，按500元/人每月的标准给予补助，计划发放12个月补助资金133.2万元，其中由省级乡村公益岗位就业补助资金补助66.6万元，剩余66.6万元由财政衔接推进乡村振兴补助资金列支。
2.4.为2020年疫情防控期间新增172个临时性公益性岗位人员（2023年7月转为创稳网格员），按500元/人每月的标准给予补助，计划发放12个月补助资金103.2万元。</t>
  </si>
  <si>
    <t>鼓励贫困劳动力积极外出务工就业，对不能外出务工就业的，符合条件的，兜底保障就业，确保脱贫劳动力收入稳定，脱贫成果进一步巩固。</t>
  </si>
  <si>
    <t>其他</t>
  </si>
  <si>
    <t>易地扶贫搬迁贷款贴息</t>
  </si>
  <si>
    <t>易地扶贫搬迁贷款贴息542万元。</t>
  </si>
  <si>
    <t>进一步改善易地扶贫搬迁群众的生产生活条件。</t>
  </si>
  <si>
    <t>农投公司</t>
  </si>
  <si>
    <t>贫困家庭“雨露计划”培训项目</t>
  </si>
  <si>
    <t>为全镇脱贫户家庭中目前正在接受中等职业教育、高等职业教育和技工类院校教育的680名学生，每生补助3000元</t>
  </si>
  <si>
    <t>经培训获得中级、中专及高职院校学历证书或国家中级职业上岗资格证，使“两后生”学到一技之长。</t>
  </si>
  <si>
    <t>有效解决贫困人口的就业机会，增加劳务收入，切实实现贫困群众稳定脱贫。</t>
  </si>
  <si>
    <t>项目管理费</t>
  </si>
  <si>
    <t>主要用于帮扶项目的规划编制、项目评估、论证、招投标、监理、检查验收、公示公告、成果宣传、档案管理、乡村振兴与脱贫攻坚有效衔接相关资料印刷、资金管理相关的经费开支。</t>
  </si>
  <si>
    <t>进一步提高项目管理水平。</t>
  </si>
  <si>
    <t>2024年第一批中央省级衔接资金项目计划统计表</t>
  </si>
  <si>
    <t>项目类型</t>
  </si>
  <si>
    <t>二级项目类型</t>
  </si>
  <si>
    <t>投资金额</t>
  </si>
  <si>
    <t>民乐县“3区3镇30村”乡村振兴示范项目（一期）（民乐县南古镇气调库建设项目）</t>
  </si>
  <si>
    <t>支持草蓄产业发展</t>
  </si>
  <si>
    <t>产业配套的灌溉设施</t>
  </si>
  <si>
    <t>产业路</t>
  </si>
  <si>
    <t>日光温室大棚改造</t>
  </si>
  <si>
    <t>国有林场项目</t>
  </si>
  <si>
    <t>交通补助和乡村就业工厂</t>
  </si>
  <si>
    <t>农业技术及新型职业农民专题培训</t>
  </si>
  <si>
    <t>县级巩固拓展脱贫攻坚成果和乡村振兴项目计划统计表</t>
  </si>
  <si>
    <t>新型职业农民培训</t>
  </si>
  <si>
    <t>组织部农业技术专题培训</t>
  </si>
  <si>
    <t>附件：</t>
  </si>
  <si>
    <t>民乐县2024年第一批中央省级财政衔接推进乡村振兴补助资金项目计划表</t>
  </si>
  <si>
    <t>中央</t>
  </si>
  <si>
    <t>省级</t>
  </si>
  <si>
    <t>民乐县南古镇</t>
  </si>
  <si>
    <t>本工程南古镇新建 2 万吨气调库 1 座，占地面积为 55970 平方米，建筑面积为9606.24 平方米。</t>
  </si>
  <si>
    <t>大幅度提升我县马铃薯鲜储能力，极大的改善马铃薯收购、销售条件，增加马铃薯种植效益，助推全县马铃薯产业发展</t>
  </si>
  <si>
    <t>项目建成后，资产确权后权属归民乐县裕振投资开发有限责任公司所有，资产以租赁或自营形式产生效益，建立与农户密切的利益联结机制，项目实施后在壮大村集体经济的同时促进农户增收。项目以储藏2万吨马铃薯，可有效延长销售、加工时限，反季节销售，每吨可增加收入800元左右，年增加收入1600万元。大幅度提升我县马铃薯鲜储能力，极大的改善马铃薯收购、销售条件，增加马铃薯种植效益，助推地马铃薯产业可持续发展。</t>
  </si>
  <si>
    <t>举办农业种植技术专题培训班等主题班次26期，开展乡村“五支队伍”培训工作，完成农业企业负责人、专业合作社成员、家庭农场主、种养殖大户、产业致富带头人等实用人才培训1700多人</t>
  </si>
  <si>
    <t>民乐县农业农村局
（产业股）</t>
  </si>
  <si>
    <t>渠系建设</t>
  </si>
  <si>
    <t>新改扩建养殖场补助项目200万元：1.总投资120万元以上，新建圈舍扣棚面积达3000平方米以上，且配套办公用房、饲草棚、粪污处理等设施设备的养殖场，每个一次性补助60万元。
2.总投资60万元以上，新建圈舍扣棚面积达1500平方米以上，且配套办公用房、饲草棚、粪污处理等设施设备的养殖场，每个一次性补助30万元。
3.总投资80万元以上，改扩建圈舍扣棚面积达3000平方米以上，且配套办公用房、饲草棚、粪污处理等设施设备的养殖场，每个一次性补助40万元。
4.总投资40万元以上，改扩建圈舍扣棚面积达1500平方米以上，且配套办公用房、饲草棚、粪污处理等设施设备的养殖场，每个一次性补助20万元。
生猪规模养殖场调出补助项目250万元。对年出栏2000头以上的生猪养殖场，每个一次性补助5万元，5000头以上的生猪养殖场，每个一次性补助10万元，10000头以上的养殖场，每个一次性补助20万元，20000头以上的养殖场，每个一次性补助30万元。
良种基础母牛补助项目550万元，1.对长期养殖10-19头以上良种基础母牛（西门塔尔、荷斯坦、安格斯）的农户，每户一次性补助10000元。
2.对长期养殖20头以上良种基础母牛（西门塔尔、荷斯坦、安格斯）的农户，每户一次性补助20000元。
3.对饲养良种基础母牛的监测户，按500元/头标准进行补助。</t>
  </si>
  <si>
    <t>全县肉牛（牦牛）年出栏新增1.6万头，肉羊年出栏新增2.1万只，畜牧产值可增加2.17亿元。通过集中修建养殖场，调整了农业农村产业结构，推动了零散养殖模式向规模化、标准化、集约化养殖模式转变。同时，将分散的养殖户集中在一起，通过配套粪污处理设施设备，大大提高了粪污资源化利用水平，有效改善了人居环境，达到经济、社会、生态同步提高。激励养殖户加大补栏力度，增加生猪出栏量，可有效提高农户养殖信心，促进农户扩群增量，通过“小群体、大规模”发展模式加大畜禽饲养量，推动畜牧业扩规模、提质量、增效。</t>
  </si>
  <si>
    <t>规模养殖场通过订单生产、托养托管、产品代销、保护价收、投母还犊、技术服务等方式，指导周边养殖场订单收购、科学饲养，持续增加农户的经营性收入；规模养殖场通过吸纳县域内农户务工就业，进一步增加农户的工资性收入；集中修建养殖场通过土地流转、房屋租赁等方式，支付农户土地流转金和房屋租赁资金，增加农户财产性收入。规模养殖场通过订单生产、产品代销、保护价收、技术服务等方式，指导周边养殖场订单收购、科学饲养，持续增加农户的经营性收入。</t>
  </si>
  <si>
    <t>支持发展传统手工艺品生产加工，挖掘发展传统建筑、雕刻彩绘、剪纸刻绘、刺绣印柒、砖雕、鞋垫、凉鞋、布鞋等特色手工艺品，培育乡村工匠，创响"土字号"乡村特色品牌。建立健全“乡村工匠＋新型经营主体＋村集体经济组织＋农户"利益联结机制，发挥当地乡村工匠示范带动作用，用好"龙头企业＋"、合作社＋""致富带头人＋"等模式，鼓励各类经营主体通过技艺传承、技能培训、技术入股、领办、订单生产等多种方式，与乡村工匠工作室、企业、工厂经营者建立紧密合作关系，统一培训、统一供料、统一收购，走分散生产、联合经营、规模发展之路，实现乡村工匠优秀传统文化技艺发展与产业链有效联结。</t>
  </si>
  <si>
    <t>劳动力技能培训</t>
  </si>
  <si>
    <t>民乐县2024年第一批中央省级县级财政衔接推进乡村振兴补助资金项目计划表</t>
  </si>
  <si>
    <t>县级</t>
  </si>
  <si>
    <t>落实粮食安全（小麦种植补贴）</t>
  </si>
  <si>
    <t>本工程南古镇新建 2 万吨气调库2座，占地面积为 55970 平方米，建筑面积为9606.24 平方米。</t>
  </si>
  <si>
    <t>发展壮大马铃薯产业</t>
  </si>
  <si>
    <r>
      <rPr>
        <sz val="10"/>
        <color rgb="FF000000"/>
        <rFont val="宋体"/>
        <family val="3"/>
        <charset val="134"/>
      </rPr>
      <t>1.马铃薯经营主体与爱味客签订马铃薯销售合同，完成爱味客10万吨商品薯交售，每吨给予补助资金200元（其中补助经营主体160元，补助种植基地所在村集体40元）。</t>
    </r>
    <r>
      <rPr>
        <sz val="11"/>
        <color rgb="FF000000"/>
        <rFont val="仿宋_GB2312"/>
        <family val="3"/>
        <charset val="134"/>
      </rPr>
      <t>2.在本县域内从事马铃薯种植，并与甘肃爱味客马铃薯加工有限公司签订马铃薯订单的新型农业经营主体，具体包括龙头企业、专业合作社、家庭农场、种植农户等，在县域内农商银行申请的本年度贷款，贷款用途为马铃薯种植，按照银行年率利进行贴息补助。</t>
    </r>
  </si>
  <si>
    <t>各镇及经营主体</t>
  </si>
  <si>
    <r>
      <rPr>
        <b/>
        <sz val="10"/>
        <color rgb="FF000000"/>
        <rFont val="宋体"/>
        <family val="3"/>
        <charset val="134"/>
      </rPr>
      <t>新改扩建养殖场补助项目200万元：</t>
    </r>
    <r>
      <rPr>
        <sz val="10"/>
        <color rgb="FF000000"/>
        <rFont val="宋体"/>
        <family val="3"/>
        <charset val="134"/>
      </rPr>
      <t xml:space="preserve">1.总投资120万元以上，新建圈舍扣棚面积达3000平方米以上，且配套办公用房、饲草棚、粪污处理等设施设备的养殖场，每个一次性补助60万元。
2.总投资60万元以上，新建圈舍扣棚面积达1500平方米以上，且配套办公用房、饲草棚、粪污处理等设施设备的养殖场，每个一次性补助30万元。
3.总投资80万元以上，改扩建圈舍扣棚面积达3000平方米以上，且配套办公用房、饲草棚、粪污处理等设施设备的养殖场，每个一次性补助40万元。
4.总投资40万元以上，改扩建圈舍扣棚面积达1500平方米以上，且配套办公用房、饲草棚、粪污处理等设施设备的养殖场，每个一次性补助20万元。
</t>
    </r>
    <r>
      <rPr>
        <b/>
        <sz val="10"/>
        <color rgb="FF000000"/>
        <rFont val="宋体"/>
        <family val="3"/>
        <charset val="134"/>
      </rPr>
      <t>生猪规模养殖场调出补助项目250万元。</t>
    </r>
    <r>
      <rPr>
        <sz val="10"/>
        <color rgb="FF000000"/>
        <rFont val="宋体"/>
        <family val="3"/>
        <charset val="134"/>
      </rPr>
      <t xml:space="preserve">对年出栏2000头以上的生猪养殖场，每个一次性补助5万元，5000头以上的生猪养殖场，每个一次性补助10万元，10000头以上的养殖场，每个一次性补助20万元，20000头以上的养殖场，每个一次性补助30万元。
</t>
    </r>
    <r>
      <rPr>
        <b/>
        <sz val="10"/>
        <color rgb="FF000000"/>
        <rFont val="宋体"/>
        <family val="3"/>
        <charset val="134"/>
      </rPr>
      <t>良种基础母牛补助项目550万元，</t>
    </r>
    <r>
      <rPr>
        <sz val="10"/>
        <color rgb="FF000000"/>
        <rFont val="宋体"/>
        <family val="3"/>
        <charset val="134"/>
      </rPr>
      <t>1.对长期养殖10-19头以上良种基础母牛（西门塔尔、荷斯坦、安格斯）的农户，每户一次性补助10000元。
2.对长期养殖20头以上良种基础母牛（西门塔尔、荷斯坦、安格斯）的农户，每户一次性补助20000元。
3.对饲养良种基础母牛的监测户，按500元/头标准进行补助。</t>
    </r>
  </si>
  <si>
    <t>县农业农村局
（畜牧站）</t>
  </si>
  <si>
    <t>支持中药材全产业链发展</t>
  </si>
  <si>
    <r>
      <rPr>
        <sz val="9"/>
        <color rgb="FF000000"/>
        <rFont val="宋体"/>
        <family val="3"/>
        <charset val="134"/>
      </rPr>
      <t>1.支持种子种苗繁育。支持农业企业、专业合作社等经营主体与农业大专院校、科研院所合作，连片繁育中药材良种（种苗）50亩以上，取得有合法资质认定的相关检测检验报告且培育的良种在本县大面积推广的经营主体，一次性奖励10万元。</t>
    </r>
    <r>
      <rPr>
        <sz val="10"/>
        <rFont val="宋体"/>
        <family val="3"/>
        <charset val="134"/>
      </rPr>
      <t xml:space="preserve">
</t>
    </r>
    <r>
      <rPr>
        <sz val="9"/>
        <color rgb="FF000000"/>
        <rFont val="宋体"/>
        <family val="3"/>
        <charset val="134"/>
      </rPr>
      <t>2.支持标准化种植基地建设。对当年成功创建中药材GAP示范基地且连片种植面积500亩以上的经营主体，每亩一次性补助200元有机肥（补助面积最多不超过1000亩）。</t>
    </r>
    <r>
      <rPr>
        <sz val="10"/>
        <rFont val="宋体"/>
        <family val="3"/>
        <charset val="134"/>
      </rPr>
      <t xml:space="preserve">
</t>
    </r>
    <r>
      <rPr>
        <sz val="9"/>
        <color rgb="FF000000"/>
        <rFont val="宋体"/>
        <family val="3"/>
        <charset val="134"/>
      </rPr>
      <t>3.支持中药材加工。对建成集清洗、切片、烘干一体，且年加工量达到50吨以上的中药材初加工作坊，每个作坊奖补资金5万元。</t>
    </r>
    <r>
      <rPr>
        <sz val="10"/>
        <rFont val="宋体"/>
        <family val="3"/>
        <charset val="134"/>
      </rPr>
      <t xml:space="preserve">
</t>
    </r>
    <r>
      <rPr>
        <sz val="9"/>
        <color rgb="FF000000"/>
        <rFont val="宋体"/>
        <family val="3"/>
        <charset val="134"/>
      </rPr>
      <t>4.支持中药材流通销售。对当年新建中药材冷链储藏设施的合作社或家庭农场，按照5立方米容积折合1吨储藏能力，新建100吨冷库补助资金9万元，每增加100吨储藏能力增加补助资金7万元，单个建设主体最高补助资金不超过100万元。</t>
    </r>
    <r>
      <rPr>
        <sz val="10"/>
        <rFont val="宋体"/>
        <family val="3"/>
        <charset val="134"/>
      </rPr>
      <t xml:space="preserve">
</t>
    </r>
    <r>
      <rPr>
        <sz val="9"/>
        <color rgb="FF000000"/>
        <rFont val="宋体"/>
        <family val="3"/>
        <charset val="134"/>
      </rPr>
      <t>5.支持中药材品牌及科技创新建设。对取得地理标志、有机食品认证的经营主体一次性分别奖励30万元、10万元；对取得“甘味”知名农产品企业商标品牌的经营主体一次性奖励10万元；对取得省市场监管部门发布实施的地方标准或省级有关部门发布实施的技术规范一次性奖励10万元。</t>
    </r>
    <r>
      <rPr>
        <sz val="10"/>
        <rFont val="宋体"/>
        <family val="3"/>
        <charset val="134"/>
      </rPr>
      <t xml:space="preserve">
</t>
    </r>
    <r>
      <rPr>
        <sz val="9"/>
        <color rgb="FF000000"/>
        <rFont val="宋体"/>
        <family val="3"/>
        <charset val="134"/>
      </rPr>
      <t>6.支持中药材设备购置。对当年新购置的中药材分拣、加工、包装等相关设备并投产的，给予设备购置款30%的补助。</t>
    </r>
  </si>
  <si>
    <t>1.增强种子集中繁育和种苗集约化生产能力，提升全县种子、种苗标准化生产水平，降低中药材种植成本。
2.提高民乐县中药材综合生产能力，从源头上加强中药材安全质量管理，增强中药材的市场竞争力，带动全县中药材向区域化、标准化、集约化方向发展，促进中药材产业持续、稳定发展。
3.延长中药材产业链，提高中药材附加值。</t>
  </si>
  <si>
    <t>发展高原夏菜及蔬菜产业</t>
  </si>
  <si>
    <t>在广浔物流产业园、民联镇、开发区建设3座设施蔬菜冷藏保鲜库，农产品产地冷藏保鲜设施贮藏能力达到11200吨。1.马铃薯通风贮藏库:3立方米容积折合1吨储藏能力。新建100吨通风贮藏库补助资金4万元，每增加100吨储藏能力增加补助资金3万元。
2.机械冷库:5立方米容积折合1吨储藏能力。新建100吨机械冷库补助资金9万元，每增加100吨储藏能力增加补助资金7万元。</t>
  </si>
  <si>
    <t>异地扶贫搬迁后续扶持</t>
  </si>
  <si>
    <t>园区</t>
  </si>
  <si>
    <t>对园区日光温室大棚进行提升改造</t>
  </si>
  <si>
    <t>渠系建设45公里，每公里补助20万元。</t>
  </si>
  <si>
    <t>各村</t>
  </si>
  <si>
    <t>六坝镇
六坝村</t>
  </si>
  <si>
    <t>产业路建设8.2公里，每公里补助73万元。</t>
  </si>
  <si>
    <t>六坝镇六坝村</t>
  </si>
  <si>
    <t>农业保险补助</t>
  </si>
  <si>
    <t>农业面源污染治理</t>
  </si>
  <si>
    <t>计划回收3000吨废旧地膜，按照15:1的比例（15公斤的废旧地膜对应1公斤新膜）</t>
  </si>
  <si>
    <t>1.六坝林场日照滩育苗基地建设林区道路1.55公里，路基宽度6米，路面宽度5米。</t>
  </si>
  <si>
    <t>六坝林场
北滩林场</t>
  </si>
  <si>
    <t>县发改局
六坝镇</t>
  </si>
  <si>
    <t>六坝镇北滩村</t>
  </si>
  <si>
    <t>农村基础设施维修改造及人居环境整治</t>
  </si>
  <si>
    <t>1.对全镇人饮管网及污水管网改造，补助资金500万元。
2.对全县10个镇及圆梦苑所辖行政村人居环境整治及垃圾中转站维修。其中新天镇、南古镇、洪水镇、六坝镇、民联镇、南丰镇、永固镇每镇补助30万元；三堡镇、顺化镇、丰乐镇、圆梦苑社区每镇补助20万元，、共补助资金300万元。（清理农村生活垃圾、清理村内生活垃圾、清理畜禽养殖粪污等农业生产废弃物、清理室内外卫生、清理乱堆乱放乱搭建、清理废弃房屋和残垣断壁、清理农村河道卫生、清理农村道路沿线卫生和改变影响农村人居环境的不良习惯）及完善农村环境卫生治理建设。）
3.落实“八改”工程项目（农村改厕、改路改水、改房、改电、改气、改厨、改院）200万元</t>
  </si>
  <si>
    <t>10个镇及圆梦苑社区</t>
  </si>
  <si>
    <t>172个村及圆梦苑社区</t>
  </si>
  <si>
    <t>乡村工匠就业扶持及培训</t>
  </si>
  <si>
    <t>1.支持发展传统手工艺品生产加工，挖掘发展传统建筑、雕刻彩绘、剪纸刻绘、刺绣印柒、砖雕、鞋垫、凉鞋、布鞋等特色手工艺品，培育乡村工匠，创响"土字号"乡村特色品牌。建立健全“乡村工匠＋新型经营主体＋村集体经济组织＋农户"利益联结机制，发挥当地乡村工匠示范带动作用，用好"龙头企业＋"、合作社＋""致富带头人＋"等模式，鼓励各类经营主体通过技艺传承、技能培训、技术入股、领办、订单生产等多种方式，与乡村工匠工作室、企业、工厂经营者建立紧密合作关系，统一培训、统一供料、统一收购，走分散生产、联合经营、规模发展之路，实现乡村工匠优秀传统文化技艺发展与产业链有效联结。</t>
  </si>
  <si>
    <t>乡村振兴服务中心</t>
  </si>
  <si>
    <t xml:space="preserve">1.举办农业种植技术专题培训班等主题班次26期，开展乡村“五支队伍”培训工作，完成农业企业负责人、专业合作社成员、家庭农场主、种养殖大户、产业致富带头人等实用人才培训1700多人。2.对新型农业经营主体带头人、乡村建设带头人、返乡农民工、农村创新创业青年、种养加能手等开展专项培训，培训人数达1500余人。3.全县土地流转及村集体“三资”提质增效骨干培训班350人。 </t>
  </si>
  <si>
    <t>组织部
农业农村局</t>
  </si>
  <si>
    <t>县乡村振兴学院
农业农村局
（经管站）</t>
  </si>
  <si>
    <t>1.为2024年新开发的120个公益性岗位人员，按600元/人每月的标准给予补助，计划发放12个月补助资金86.4万元。2.为2020年新增的222个公益性岗位人员，按500元/人每月的标准给予补助，计划发放12个月补助资金133.2万元，其中由省级乡村公益岗位就业补助资金补助66.6万元，剩余66.6万元由财政衔接推进乡村振兴补助资金列支。
3.为2020年疫情防控期间新增172个临时性公益性岗位人员（2023年7月转为创稳网格员），按500元/人每月的标准给予补助，计划发放12个月补助资金103.2万元。</t>
  </si>
  <si>
    <t>引导和鼓励脱贫劳动力外出务工就业，拓宽贫困劳动力增收渠道，不断巩固就业扶贫脱贫成果。鼓励贫困劳动力积极外出务工就业，对不能外出务工就业的，符合条件的，兜底保障就业，确保脱贫劳动力收入稳定，脱贫成果进一步巩固。</t>
  </si>
  <si>
    <t>附件1：</t>
  </si>
  <si>
    <t>总规模</t>
  </si>
  <si>
    <t>未到位
资金</t>
  </si>
  <si>
    <r>
      <rPr>
        <b/>
        <sz val="10"/>
        <color rgb="FF000000"/>
        <rFont val="宋体"/>
        <family val="3"/>
        <charset val="134"/>
      </rPr>
      <t>新改扩建养殖场补助项目200万元：</t>
    </r>
    <r>
      <rPr>
        <sz val="10"/>
        <color rgb="FF000000"/>
        <rFont val="宋体"/>
        <family val="3"/>
        <charset val="134"/>
      </rPr>
      <t xml:space="preserve">1.总投资120万元以上，新建圈舍扣棚面积达3000平方米以上，且配套办公用房、饲草棚、粪污处理等设施设备的养殖场，每个一次性补助60万元。
2.总投资60万元以上，新建圈舍扣棚面积达1500平方米以上，且配套办公用房、饲草棚、粪污处理等设施设备的养殖场，每个一次性补助30万元。
3.总投资80万元以上，改扩建圈舍扣棚面积达3000平方米以上，且配套办公用房、饲草棚、粪污处理等设施设备的养殖场，每个一次性补助40万元。
4.总投资40万元以上，改扩建圈舍扣棚面积达1500平方米以上，且配套办公用房、饲草棚、粪污处理等设施设备的养殖场，每个一次性补助20万元。
</t>
    </r>
    <r>
      <rPr>
        <b/>
        <sz val="10"/>
        <color rgb="FF000000"/>
        <rFont val="宋体"/>
        <family val="3"/>
        <charset val="134"/>
      </rPr>
      <t>生猪规模养殖场调出补助项目150万元。</t>
    </r>
    <r>
      <rPr>
        <sz val="10"/>
        <color rgb="FF000000"/>
        <rFont val="宋体"/>
        <family val="3"/>
        <charset val="134"/>
      </rPr>
      <t xml:space="preserve">对年出栏2000头以上的生猪养殖场，每个一次性补助5万元，5000头以上的生猪养殖场，每个一次性补助10万元，10000头以上的养殖场，每个一次性补助20万元，20000头以上的养殖场，每个一次性补助30万元。
</t>
    </r>
    <r>
      <rPr>
        <b/>
        <sz val="10"/>
        <color rgb="FF000000"/>
        <rFont val="宋体"/>
        <family val="3"/>
        <charset val="134"/>
      </rPr>
      <t>良种基础母牛补助项目650万元，</t>
    </r>
    <r>
      <rPr>
        <sz val="10"/>
        <color rgb="FF000000"/>
        <rFont val="宋体"/>
        <family val="3"/>
        <charset val="134"/>
      </rPr>
      <t>1.对长期养殖10-19头以上良种基础母牛（西门塔尔、荷斯坦、安格斯）的农户，每户一次性补助10000元。
2.对长期养殖20头以上良种基础母牛（西门塔尔、荷斯坦、安格斯）的农户，每户一次性补助20000元。
3.对饲养良种基础母牛的监测户，按500元/头标准进行补助。</t>
    </r>
  </si>
  <si>
    <t>易地扶贫搬迁后续扶持</t>
  </si>
  <si>
    <t>1.对2024年2个省级乡村建设示范村（张宋村、景会村、李寨村、油房村）按照省级3大类（基础设施建设、基本公共服务、乡村治理和精神文明建设）23项指标创建补齐短板弱项，根据工程进度验收，每村补助100万元，补助资金400万元。
2.2023年授牌的1个省级和美乡村（六坝村），补助200万元，2个市级和美乡村（三堡村、城南村）每村补助100万元。资金用于村组道路建设，水、电、路、网、亮化、路灯架设等基础设施建设项目（乡村建设实施方案的前12项可用）。</t>
  </si>
  <si>
    <t>1.对全镇人饮管网及污水管网改造，补助资金500万元。
2.对全县10个镇及圆梦苑所辖行政村人居环境整治及垃圾中转站维修。其中新天镇、南古镇、洪水镇、六坝镇、每镇补助30万元；民联镇、南丰镇、永固镇、三堡镇、顺化镇、丰乐镇、圆梦苑社区每镇补助20万元，（清理农村生活垃圾、清理村内生活垃圾、及完善农村环境卫生治理建设，新建垃圾中转站及污水处理厂等形成固定资产）
3.落实“八改”工程项目（农村改厕、改路改水、改房、改电、改气、改厨、改院）200万元</t>
  </si>
  <si>
    <t>计划对已建成的52个“巾帼家美积分超市”进行货品补充，每个超市补货6000元，需资金31.2元；计划在2024年省级乡村振兴示范村新建“巾帼家美积分超市”2个，每个超市配备货品1万元，需资金2万元。总计补助资金33.2万元。</t>
  </si>
  <si>
    <t xml:space="preserve">                                                                                                                                                                                                                                                                                                                                                                                                                                                                                                                                                                                                                                                                                                                                                                                                                                                                                                                                                                                                                                                                                                                                                                                                                                                                                                                                                                                                                                                                                                                                                                                                                                                                                                                                                                                                                                                                                                                                                                                                                                                                                                                                                                                                                                                                                                                                                                                                                                                                                                                                                                                                                                                                                                                                                                                                                                                                                                                                                                                                                                                                                                                                                                                                                                                                                                                                                                                                                                                                                                                                                                                                                                                                                                                                                                                                                                                                                                                                                                                                                                                                                                                                                                                                                                                                                                                                                                                                                                                                                                                                                                                                                                                                                                                                                                                                                                                                                                                                                                                                                                                                                                                                                                                                                                                                                                                                                                                                                                                                                                                                                                                                                                                                                                                                                                                                                                                                                                                                                                                                                                                                                                                                                                                                                                                                                                                                                                                                                                                                                                                                                                                                                                                                                                                                                                                                                                                                                                                                                                                                                                                                                                                                                                                                                                                                                                                                                                                                                                                                                                                                                                                                                                                                                                                                                                                                                                                                                                                                                                                                                                                                                                                                                                                                                                                                                                                                                                                                                                                                                                                                                                                                                                                                                                                                                                                                                                                                                                                                                                                                                                                                                                                                                                                                                                                                                                                                                                                                                                                                                                                                                                                                                                                                                                                                                                                                                                                                                                                                                                                                                                                                                                                                                                                                                                                                                                                                                                                                                                                                                                                                                                                                                                                                                                                                                                                                                                                                                                                                                                                                                                                                                                                                                                                                                                                                                                                                                                                                                                                                                                                                                                                                                                                                                                                                                                                                                                                                                                                                                                                                                                                                                                                                                                                                                                                                                                                                                                                                                                                                                                                                                                                                                                                                                                                                                                                                                                                                                                                                                                                                                                                                                                                                                                                                                                                                                                                                                                                                                                                                                                                                                                                                                                                                                                                                                                                                                                                                                                                                                                                                                                                                                                                                                                                                                                                                                                                                                                                                                                                                                                                                                                                                                                                                                                                                                                                                                                                                                                                                                                                                                                                                                                                                                                                                                                                                                                                                                                                                                                                                                                                                                                                                                                                                                                                                                                                                                                                                                                                                                                                                                                                                                                                                                                                                                                                                                                                                                                                                                                                                                                                                                                                                                                                                                                                                                                                                                                                                                                                                                                                                                                                                                                                                                                                                                                                                                                                                                                                                                                                                                                                                                                                                                                                                                                                                                                                                                                                                                                                                                                                                                                                                                                                                                                                                                                                                                                                                                                                                                                                                                                                                                                                                                                                                                                                                                                                                                                                                                                                                                                                                                                                                                                                                                                                                                                                                                                                                                                                                                                                                                                                                                                                                                                                                                                                                                                                                                                                                                                                                                                                                                                                                                                                                                                                                                                                                                                                                                                                                                                                                                                                                                                                                                                                                                                                                                                                                                                                                                                                                                                                                                                                                                                                                                                                                                                                                                                                                                                                                                                                                                                                                                                                                                                                                                                                                                                                                                                                                                                                                                                                                                                                                                                                                                                                                                                                                                                                                                                                                                                                                                                                                                                                                                                                                                                                                                                                                                                                                                                                                                                                                                                                                                                                                                                                                                                                                                                                                                                                                                                                                                                                                                                                                                                                                                                                                                                                                                                                                                                                                                                                                                                                                                                                                                                                                                                                                                                                                                                                                                                                                                                                                                                                                                                                                                                                                                                                                                                                                                                                                                                                                                                                                                                                                                                                                                                                                                                                                                                                                                                                                                                                                                                                                                                                                                                                                                                                                                                                                                                                                                                                                                                                                                                                                                                                                                                                                                                                                                                                                                                                                                                                                                                                                                                                                                                                                                                                                                                                                                                                                                                                                                                                                                                                                                                                                                                                                                                                                                                                                                                                                                                                                                                                                                                                                                                                                                                                                                                                                                                                                                                                                                                                                                                                                                                                                                                                                                                                                                                                                                                                                                                                                                                                                                                                                                                                                                                                                                                                                                                                                                                                                                                                                                                                                                                                                                                                                                                                                                                                                                                                                                                                                                                                                                                                                                                                                                                                                                                                                                                                                                                                                                                                                                                                                                                                                                                                                                                                                                                                                                                                                                                                                                                                                                                                                                                                                                                                                                                                                                                                                                                                                                                                                                                                                                                                                                                                                                                                                                                                                                                                                                                                                                                                                                                                                                                                                                                                                                                                                                                                                                                                                                                                                                                                                                                                                                                                                                                                                                                                                                                                                                                                                                                                                                                                                                                                                                                                                                                                                                                                                                                                                                                                                                                                                                                                                                                                                                                                                                                                                                                                                                                                                                                                                                                                                                                                                                                                                                                                                                                                                                                                                                                                                                                                               </t>
  </si>
  <si>
    <t>项目子类型</t>
  </si>
  <si>
    <t>实施期限</t>
  </si>
  <si>
    <t>实际投入资金</t>
  </si>
  <si>
    <t>资金来源</t>
  </si>
  <si>
    <t>乡镇/部门</t>
  </si>
  <si>
    <t>村</t>
  </si>
  <si>
    <t>到位资金
（万元）</t>
  </si>
  <si>
    <t>中央
衔接资金</t>
  </si>
  <si>
    <t>省级
衔接资金</t>
  </si>
  <si>
    <t>县级
衔接资金</t>
  </si>
  <si>
    <t>未到位
衔接资金</t>
  </si>
  <si>
    <t>预期绩效目标</t>
  </si>
  <si>
    <t>联农带农利益联结机制</t>
  </si>
  <si>
    <t>一、产业发展类</t>
  </si>
  <si>
    <t>南古镇新建1万吨气调库2座，占地面积为 55970 平方米，建筑面积为9606.24 平方米。</t>
  </si>
  <si>
    <t>项目建成后，资产权属归村集体所有，资产以租赁或自营形式产生效益，建立与农户密切的利益联结机制。
1.项目实施后资产以租赁的方式向村集体缴纳不低于项目总投资5%的收益资金。在壮大村集体经济的同时促进农户增收。
2.为1300户农户提供就业岗位，增加工资性收入200多万元。
3.通过流转本镇村及周边群众的土地3000亩以上种植马铃薯，增加群众的财产性收入200多万。
4.项目以储藏2万吨马铃薯，可有效延长销售、加工时限，反季节销售，每吨可增加收入800元左右，年增加收入1600万元。大幅度提升我县马铃薯鲜储能力，极大的改善马铃薯收购、销售条件，增加马铃薯种植效益，助推马铃薯产业可持续发展。</t>
  </si>
  <si>
    <t>马铃薯经营主体与县域内马铃薯全粉加工企业签订销售合同，完成10万吨商品薯交售，每吨给予补助资金200元（其中补助经营主体160元，补助种植基地所在村集体40元）。</t>
  </si>
  <si>
    <t>1.通过项目实施，通过土地流转激励马铃薯种植企业、合作社、种植户等经营主体建设马铃薯绿色标准化基地5.6万亩，马铃薯经营主体流转农户（脱贫户）土地，增加农户的财产性收入4000多万元。 
2.通过基地务工带动，优先吸纳本村农户（脱贫户）到基地务工就业，增加农户的工资性收入。
3.通过马铃薯的交售对种植基地所在的村集体每吨补助40元，增加村集体经济收入400万元。
4.流转土地的种植企业和合作社对脱贫户和监测户在支付土地流转费和务工费用要高于一般户10-15元。</t>
  </si>
  <si>
    <r>
      <rPr>
        <b/>
        <sz val="11"/>
        <color rgb="FF000000"/>
        <rFont val="宋体"/>
        <family val="3"/>
        <charset val="134"/>
      </rPr>
      <t>新改扩建养殖场补助项目200万元：</t>
    </r>
    <r>
      <rPr>
        <sz val="11"/>
        <color rgb="FF000000"/>
        <rFont val="宋体"/>
        <family val="3"/>
        <charset val="134"/>
      </rPr>
      <t xml:space="preserve">1.总投资120万元以上，新建圈舍扣棚面积达3000平方米以上，且配套办公用房、饲草棚、粪污处理等设施设备的养殖场，每个一次性补助60万元。
2.总投资60万元以上，新建圈舍扣棚面积达1500平方米以上，且配套办公用房、饲草棚、粪污处理等设施设备的养殖场，每个一次性补助30万元。
3.总投资80万元以上，改扩建圈舍扣棚面积达3000平方米以上，且配套办公用房、饲草棚、粪污处理等设施设备的养殖场，每个一次性补助40万元。
4.总投资40万元以上，改扩建圈舍扣棚面积达1500平方米以上，且配套办公用房、饲草棚、粪污处理等设施设备的养殖场，每个一次性补助20万元。
</t>
    </r>
    <r>
      <rPr>
        <b/>
        <sz val="11"/>
        <color rgb="FF000000"/>
        <rFont val="宋体"/>
        <family val="3"/>
        <charset val="134"/>
      </rPr>
      <t>生猪规模养殖场调出补助项目150万元。</t>
    </r>
    <r>
      <rPr>
        <sz val="11"/>
        <color rgb="FF000000"/>
        <rFont val="宋体"/>
        <family val="3"/>
        <charset val="134"/>
      </rPr>
      <t xml:space="preserve">对年出栏2000头以上的生猪养殖场，每个一次性补助5万元，5000头以上的生猪养殖场，每个一次性补助10万元，10000头以上的养殖场，每个一次性补助20万元，20000头以上的养殖场，每个一次性补助30万元。
</t>
    </r>
    <r>
      <rPr>
        <b/>
        <sz val="11"/>
        <color rgb="FF000000"/>
        <rFont val="宋体"/>
        <family val="3"/>
        <charset val="134"/>
      </rPr>
      <t>良种基础母牛补助项目650万元，</t>
    </r>
    <r>
      <rPr>
        <sz val="11"/>
        <color rgb="FF000000"/>
        <rFont val="宋体"/>
        <family val="3"/>
        <charset val="134"/>
      </rPr>
      <t>1.对长期养殖10-19头以上良种基础母牛（西门塔尔、荷斯坦、安格斯）的农户，每户一次性补助10000元。
2.对长期养殖20头以上良种基础母牛（西门塔尔、荷斯坦、安格斯）的农户，每户一次性补助20000元。
3.对饲养良种基础母牛的监测户，按500元/头标准进行补助。</t>
    </r>
  </si>
  <si>
    <t>1.规模养殖场通过订单生产、托养托管、产品代销、保护价收、投母还犊、技术服务等方式，指导周边养殖场订单收购、科学饲养，持续增加农户的经营性收入；
2.规模养殖场通过吸纳县域内农户务工就业，进一步增加农户的工资性收入；
3.集中修建养殖场通过土地流转、房屋租赁等方式，支付农户土地流转金和房屋租赁资金，增加农户财产性收入。
4.规模养殖场通过订单生产、产品代销、保护价收、技术服务等方式，指导周边养殖场订单收购、科学饲养，持续增加农户的经营性收入。受益农户达550户以上，户均收入增加5000元以上。</t>
  </si>
  <si>
    <t>1.支持种子种苗繁育。支持农业企业、专业合作社等经营主体与农业大专院校、科研院所合作，连片繁育中药材良种（种苗）50亩以上，取得有合法资质认定的相关检测检验报告且培育的良种在本县大面积推广的经营主体，一次性奖励10万元。
2.支持标准化种植基地建设。对当年成功创建中药材GAP示范基地且连片种植面积500亩以上的经营主体，每亩一次性补助200元有机肥（补助面积最多不超过1000亩）。
3.支持中药材加工。对建成集清洗、切片、烘干一体，且年加工量达到50吨以上的中药材初加工作坊，每个作坊奖补资金5万元。
4.支持中药材流通销售。对当年新建中药材冷链储藏设施的合作社或家庭农场，按照5立方米容积折合1吨储藏能力，新建100吨冷库补助资金9万元，每增加100吨储藏能力增加补助资金7万元，单个建设主体最高补助资金不超过100万元。
5.支持中药材品牌及科技创新建设。对取得地理标志、有机食品认证的经营主体一次性分别奖励30万元、10万元；对取得“甘味”知名农产品企业商标品牌的经营主体一次性奖励10万元；对取得省市场监管部门发布实施的地方标准或省级有关部门发布实施的技术规范一次性奖励10万元。
6.支持中药材设备购置。对当年新购置的中药材分拣、加工、包装等相关设备并投产的，给予设备购置款30%的补助。</t>
  </si>
  <si>
    <t xml:space="preserve">发展壮大新型村集体经济 </t>
  </si>
  <si>
    <t>以具备发展新型农村集体经济的资源、资产、区位、产业基础等条件的村为主，经各镇筛选上报，农业农村局审核，按照每村70万元的标准，2024年确定南丰镇边庄村、永固镇滕庄村、洪水镇新丰村、民联镇屯粮村、六坝镇五坝村、六坝镇东上坝村、顺化镇油房村、丰乐镇涌泉村、新天镇新天堡村9个村为项目实施村。项目实施村以村级集体经济公司化改革运营为基础，按照“一村一策”发展思路，一是由村集体开展创办实体，发展壮大集体经济，实现农户和村集体“双赢”。二是按照“村党组织+村集体经济组织+产业基地+农户”模式，通过合资经营或入股经营获取收益分红。</t>
  </si>
  <si>
    <t>项目实施村以村级集体经济公司化改革运营为基础，按照“一村一策”发展思路，一是由村集体开展创办实体，发展壮大集体经济，实现农户和村集体“双赢”。二是按照“村党组织+村集体经济组织+产业基地+农户”模式，通过合资经营或入股经营获取收益分红。</t>
  </si>
  <si>
    <t>坚持项目实施壮大集体经济与落实联农带农责任相结合，切实提高项目资金使用效益，创新推动“村党支部+村集体+经营主体+基地+农户”等发展模式，建立完善联农带农联结机制，农户以土地、资金、劳动力参与项目实施村农业生产，村集体在项目实施过程中同步带动产业发展，形成经营主体、村集体和农户在产业链上优势互补、分工合作的发展格局，实现经营主体、村集体和农户三方共赢的局面，为巩固拓展脱贫攻坚成果，全面推进乡村振兴提供有力支持和坚强保障。</t>
  </si>
  <si>
    <t>农机综合服务中心建设</t>
  </si>
  <si>
    <t>民乐县开源农机制造有限公司</t>
  </si>
  <si>
    <t>改建1.农机局生产加工车间；2.农机交易大厅；3.农机停放场、库房等场地并配套相应设施设备。</t>
  </si>
  <si>
    <t>形成规模布局合理、运营管理高效、装备设施先进服务链条完善、综合效益良好、示范引领明显的区域农机社会化服务中心。</t>
  </si>
  <si>
    <t>渠系建设47.1公里，每公里补助20万元，补助资金942万元。其中：
1.南丰镇何庄村4公里，铁城子村0.9公里。
2.永固镇南关村4公里，永固镇十支1.5公里，滕庄村0.4公里，南关村灌溉明管架设4公里；
3.民联镇刘信村0.4公里，小川子0.3公里，龙山村1.7公里；
4.顺化镇宗寨村1.5公里，顺化堡村4.05公里；
5.六坝镇五坝村2.2公里，韩武村2公里，梨园西路0.6公里，刘家庄1.4公里；
6.南古镇杨坊村2公里，王庄村0.4公里，盐城村0.45公里，左卫寨0.7公里；
7.三堡镇任官村3公里；
8.丰乐镇刘庄村1.95公里，新庄村1.4公里，双营村2.82公里。
9.洪水镇乐民村新建斗渠0.74KM（227线东侧），老号村新建斗渠2.5KM（东河湾1.82公里，西河湾0.73公里），烧房村新建斗渠（七斗渠1.13公里），里仁村新建斗渠0.8KM（铁路北），叶官村0.3公里。
10新天镇山寨村588亩滴管架设，每亩补助1160元，补助资金68.2万元。</t>
  </si>
  <si>
    <t>国营民乐县六坝林场新建林区道路、北滩林场业务用房提升改造项目</t>
  </si>
  <si>
    <t>1.六坝林场日照滩育苗基地建设林区道路1.55公里，路基宽度6米，路面宽度5米。2.北摊林场业务用房提升改造（维修改造业务用房485平方米，包含污水处理、水、电、暖改造等）。</t>
  </si>
  <si>
    <t>1.对2024年4个省级乡村建设示范村（张宋村、景会村、油房村、李寨村）按照省级3大类（基础设施建设、基本公共服务、乡村治理和精神文明建设）23项指标创建补齐短板弱项，根据工程进度验收，每村补助100万元，补助资金200万元。资金用于村组道路建设，水、电、路、网、亮化、路灯架设等基础设施建设项目（乡村建设实施方案的前12项可用）。
2.2023年授牌的1个省级和美乡村（六坝村），补助200万元，2个市级和美乡村（三堡村、城南村）每村补助100万元。</t>
  </si>
  <si>
    <t>人饮管网改造项目</t>
  </si>
  <si>
    <t>对全县人饮管网及污水管网改造180.5公里，每公里补助1万元。其中：
1.南丰镇玉带口5公里，渠湾村4.97公里。
2.永固镇姚寨村水厂至村内主管网5公里；
3.民联镇太和村40公里，东寨村6.8公里；
4.顺化镇列四坝管网20公里；
5.六坝镇赵岗村人饮30公里；
6.新天镇太平村人饮20公里，马均村8.5公里。
7.南古镇高郝村17公里，周庄村16公里 ；彭刘村14公里。洪水镇吴庄村自来水管道架设6公里。</t>
  </si>
  <si>
    <t>1.对全县10个镇及圆梦苑所辖行政村人居环境整治及垃圾中转站维修。其中南丰镇、永固镇、丰乐镇、顺化镇、乐民新城每镇补助40万元，新天镇、洪水镇、三堡镇、民联镇每镇补助45万元；六坝镇、南古镇每镇补助50万元。圆梦苑社区补助20万元。（资金用于清理农村生活垃圾、清理村内生活垃圾、及完善农村环境卫生治理建设，新建垃圾中转站及污水处理厂等形成固定资产）
2.华瑞农业牛舍粪道改造治理40万元。
3.落实“八改”工程项目（农村改厕、改路改水、改房、改电、改气、改厨、改院）200万元</t>
  </si>
  <si>
    <t>计划对已建成的52个“巾帼家美积分超市”进行货品补充，每个超市补货5000元，需资金26元；计划在2024年省级乡村振兴示范村新建“巾帼家美积分超市”2个，每个超市配备货品1万元，需资金2万元。总计补助资金28万元。</t>
  </si>
  <si>
    <t>1.为2024年新开发的120个乡村寄递物流收发公益性岗位人员按600元/人每月的标准给予补助，计划发放12个月补助资金86.4万元。
2.为2020年新增的222个公益性岗位人员，按500元/人每月的标准给予补助，计划发放12个月补助资金133.2万元，其中由省级乡村公益岗位就业补助资金补助66.6万元，剩余66.6万元由财政衔接推进乡村振兴补助资金列支。
3.为2020年疫情防控期间新增172个临时性公益性岗位人员（2023年7月转为创稳网格员），按500元/人每月的标准给予补助，计划发放12个月补助资金103.2万元。</t>
  </si>
  <si>
    <t xml:space="preserve">1.举办农业种植技术专题培训班等主题班次26期，开展乡村“五支队伍”培训工作，完成农业企业负责人、专业合作社成员、家庭农场主、种养殖大户、产业致富带头人等实用人才培训1700多人。
2.对新型农业经营主体带头人、乡村建设带头人、返乡农民工、农村创新创业青年、种养加能手等开展专项培训，培训人数达1500余人。3.全县种植大户及土地流转、经营主体负责人培训班350人。 </t>
  </si>
  <si>
    <t>易地扶贫搬迁贷款贴息597万元。</t>
  </si>
  <si>
    <t>主要用于帮扶项目的规划编制、项目评估、论证、招投标、监理、检查验收、公示公告、成果宣传、档案管理、项目资料印刷、资金管理相关的经费开支。</t>
  </si>
  <si>
    <t>附件2：</t>
  </si>
  <si>
    <t>民乐县2024年第一批县级财政衔接推进乡村振兴补助资金项目计划表</t>
  </si>
  <si>
    <t>在本县域内从事马铃薯种植，并与县域内马铃薯全粉加工企业签订马铃薯订单的新型农业经营主体，具体包括龙头企业、专业合作社、家庭农场、种植农户等，在县域内农商银行申请的本年度贷款，贷款用途为马铃薯种植，按照银行年率利进行贴息补助。</t>
  </si>
  <si>
    <t>计划对已建成的52个“巾帼家美积分超市”进行货品补充，每个超市补货6000元，需资金31.2元；计划在2024年省级乡村振兴示范村新建“巾帼家美积分超市”2个，每个超市配备货品1万元，需资金2万元。总计补助资金34万元。</t>
  </si>
  <si>
    <t>1.为2024年新开发的120个公益性岗位人员，按600元/人每月的标准给予补助，计划发放12个月补助资金86.4万元。
2.为2020年新增的222个公益性岗位人员，按500元/人每月的标准给予补助，计划发放12个月补助资金133.2万元，其中由省级乡村公益岗位就业补助资金补助66.6万元，剩余66.6万元由财政衔接推进乡村振兴补助资金列支。
3.为2020年疫情防控期间新增172个临时性公益性岗位人员（2023年7月转为创稳网格员），按500元/人每月的标准给予补助，计划发放12个月补助资金103.2万元。</t>
  </si>
  <si>
    <t>预期效益情况</t>
  </si>
  <si>
    <t>民乐县
南古镇</t>
  </si>
  <si>
    <r>
      <rPr>
        <sz val="13"/>
        <color rgb="FF000000"/>
        <rFont val="宋体"/>
        <family val="3"/>
        <charset val="134"/>
      </rPr>
      <t xml:space="preserve">1.马铃薯经营主体与爱味客签订马铃薯销售合同，完成爱味客10万吨商品薯交售，每吨给予补助资金200元（其中补助经营主体160元，补助种植基地所在村集体40元）。
</t>
    </r>
    <r>
      <rPr>
        <sz val="13"/>
        <color rgb="FF000000"/>
        <rFont val="宋体"/>
        <family val="3"/>
        <charset val="134"/>
      </rPr>
      <t>2.在本县域内从事马铃薯种植，并与甘肃爱味客马铃薯加工有限公司签订马铃薯订单的新型农业经营主体，具体包括龙头企业、专业合作社、家庭农场、种植农户等，在县域内农商银行申请的本年度贷款，贷款用途为马铃薯种植，按照银行年率利进行贴息补助。</t>
    </r>
  </si>
  <si>
    <t>县农业农村局
（产业股）</t>
  </si>
  <si>
    <r>
      <rPr>
        <b/>
        <sz val="13"/>
        <color rgb="FF000000"/>
        <rFont val="宋体"/>
        <family val="3"/>
        <charset val="134"/>
      </rPr>
      <t>新改扩建养殖场补助项目200万元：</t>
    </r>
    <r>
      <rPr>
        <sz val="13"/>
        <color rgb="FF000000"/>
        <rFont val="宋体"/>
        <family val="3"/>
        <charset val="134"/>
      </rPr>
      <t xml:space="preserve">1.总投资120万元以上，新建圈舍扣棚面积达3000平方米以上，且配套办公用房、饲草棚、粪污处理等设施设备的养殖场，每个一次性补助60万元。
2.总投资60万元以上，新建圈舍扣棚面积达1500平方米以上，且配套办公用房、饲草棚、粪污处理等设施设备的养殖场，每个一次性补助30万元。
3.总投资80万元以上，改扩建圈舍扣棚面积达3000平方米以上，且配套办公用房、饲草棚、粪污处理等设施设备的养殖场，每个一次性补助40万元。
4.总投资40万元以上，改扩建圈舍扣棚面积达1500平方米以上，且配套办公用房、饲草棚、粪污处理等设施设备的养殖场，每个一次性补助20万元。
</t>
    </r>
    <r>
      <rPr>
        <b/>
        <sz val="13"/>
        <color rgb="FF000000"/>
        <rFont val="宋体"/>
        <family val="3"/>
        <charset val="134"/>
      </rPr>
      <t>生猪规模养殖场调出补助项目250万元。</t>
    </r>
    <r>
      <rPr>
        <sz val="13"/>
        <color rgb="FF000000"/>
        <rFont val="宋体"/>
        <family val="3"/>
        <charset val="134"/>
      </rPr>
      <t xml:space="preserve">对年出栏2000头以上的生猪养殖场，每个一次性补助5万元，5000头以上的生猪养殖场，每个一次性补助10万元，10000头以上的养殖场，每个一次性补助20万元，20000头以上的养殖场，每个一次性补助30万元。
</t>
    </r>
    <r>
      <rPr>
        <b/>
        <sz val="13"/>
        <color rgb="FF000000"/>
        <rFont val="宋体"/>
        <family val="3"/>
        <charset val="134"/>
      </rPr>
      <t>良种基础母牛补助项目550万元，</t>
    </r>
    <r>
      <rPr>
        <sz val="13"/>
        <color rgb="FF000000"/>
        <rFont val="宋体"/>
        <family val="3"/>
        <charset val="134"/>
      </rPr>
      <t>1.对长期养殖10-19头以上良种基础母牛（西门塔尔、荷斯坦、安格斯）的农户，每户一次性补助10000元。
2.对长期养殖20头以上良种基础母牛（西门塔尔、荷斯坦、安格斯）的农户，每户一次性补助20000元。
3.对饲养良种基础母牛的监测户，按500元/头标准进行补助。</t>
    </r>
  </si>
  <si>
    <t>将资金投入村集体，发展壮大村集体经济。</t>
  </si>
  <si>
    <t>通过务工和资产收益的形式增加农户收入和壮大村集体经济。</t>
  </si>
  <si>
    <t>县农业农村局
（经营指导站）</t>
  </si>
  <si>
    <t>对日光温室大棚进行提升改造。</t>
  </si>
  <si>
    <t>县农业农村局
（农机推广中心）</t>
  </si>
  <si>
    <t>改善交通条件，带动产业发展。</t>
  </si>
  <si>
    <t>国营民乐县六坝林场新建林区道路、北滩林场基础设施建设</t>
  </si>
  <si>
    <t>国营民乐县民乐县六坝林场
北滩林场</t>
  </si>
  <si>
    <t>1.六坝林场日照滩育苗基地建设林区道路1.55公里，路基宽度6米，路面宽度5米。2.北滩林场基础设施建设。</t>
  </si>
  <si>
    <t>对全县8个省级乡村建设示范村按照省级3大类（基础设施建设、基本公共服务、乡村治理和精神文明建设）23项指标创建补齐短板弱项，根据工程进度验收，每村补助100万元。
2个和美乡村建设，每村补助200万元。资金用于村组道路建设，水、电、路、网、亮化、路灯架设等基础设施建设项目（乡村建设实施方案的前12项可用）。</t>
  </si>
  <si>
    <t>1.对全镇人饮管网及污水管网改造，补助资金500万元。
2.对全县10个镇及圆梦苑所辖行政村人居环境整治及垃圾中转站维修。其中新天镇、南古镇、洪水镇、六坝镇每镇补助30万元；三堡镇、顺化镇、丰乐镇、民联镇、南丰镇、永固镇、圆梦苑社区每镇补助20万元，、共补助资金300万元。（清理农村生活垃圾、清理村内生活垃圾、清理畜禽养殖粪污等农业生产废弃物、清理室内外卫生、清理乱堆乱放乱搭建、清理废弃房屋和残垣断壁、清理农村河道卫生、清理农村道路沿线卫生和改变影响农村人居环境的不良习惯）及完善农村环境卫生治理建设。）
3.落实“八改”工程项目（农村改厕、改路改水、改房、改电、改气、改厨、改院）200万元</t>
  </si>
  <si>
    <t>172个村
圆梦苑社区</t>
  </si>
  <si>
    <t>鼓励引导脱贫劳动力（含监测帮扶对象）外出务工就业， 1.计划为900名跨省务工稳定就业3个月以上的脱贫劳动力（含监测帮扶对象）按照600元/人的标准发放一次性交通补助900*600=540000元，需补助资金54万元。
   2.计划为200名省内县外务工稳定就业3个月以上的脱贫劳动力（含监测帮扶对象）按照300元/人的标准发放一次性交通补助，200*300=60000元，需交通补助6万元。
   3.按照甘人社通〔2023〕257号文件规定，计划为2400名省外务工稳定就业3个月以上但不能提供相关证明资料的脱贫劳动力（含监测帮扶对象）按照200元/人的标准定额预付一次性交通补助，2400*200=48000元，需补助资金48万元，
   4.按照甘人社通〔2023〕257号文件规定，计划为1000名省内县外务工稳定就业3个月以上但不能提供相关证明资料的脱贫劳动力（含监测帮扶对象）按照100元/人的标准定额预付一次性交通补助1000*100=100000元，需补助资金10万元。鼓励乡村就业工厂（帮扶车间）积极吸纳脱贫劳动力（含监测帮扶对象）稳定就业。对吸纳脱贫劳动力（含监测帮扶对象）稳定就业6个月，按照3000元/人标准给予乡村就业工厂（帮扶车间）就业奖补，计划乡村就业工厂（帮扶车间）稳定吸纳200脱贫劳动力（监测对象）稳定就业，200*3000=600000元，需补助资金60万元。</t>
  </si>
  <si>
    <t>1.举办农业种植技术专题培训班等主题班次26期，开展乡村“五支队伍”培训工作，完成农业企业负责人、专业合作社成员、家庭农场主、种养殖大户、产业致富带头人等实用人才培训1700多人。2.对新型农业经营主体带头人、乡村建设带头人、返乡农民工、农村创新创业青年、种养加能手等开展专项培训，培训人数达1500余人。3.全县土地流转及村集体“三资”提质增效骨干培训班350人。</t>
  </si>
  <si>
    <t>1.为2024年新开发的120个公益性岗位人员，按600元/人每月的标准给予补助，计划发放12个月补助资金86.4万元。
2.为2020年新增的222个公益性岗位人员，按500元/人每月的标准给予补助，计划发放12个月补助资金133.2万元，其中由省级乡村公益岗位就业补助资金补助66.6万元，剩余66.6万元由财政衔接推进乡村振兴补助资金列支。
3.为172个创稳网格员临时性公益性岗位人员按500元/人每月的标准给予补助，计划发放12个月补助资金103.2万元。</t>
  </si>
  <si>
    <t>乡村振兴服务中心
人社局</t>
  </si>
  <si>
    <t>中国邮政集团有限公司甘肃省民乐县分公司
人社局</t>
  </si>
  <si>
    <t>民乐县2024年县级财政衔接推进乡村振兴补助资金项目计划表</t>
  </si>
  <si>
    <t>建设
性质</t>
  </si>
  <si>
    <t>建设
地点</t>
  </si>
  <si>
    <t>农业农村局
（产业股）</t>
  </si>
  <si>
    <r>
      <rPr>
        <sz val="14"/>
        <color rgb="FF000000"/>
        <rFont val="宋体"/>
        <family val="3"/>
        <charset val="134"/>
      </rPr>
      <t xml:space="preserve">1.马铃薯经营主体与爱味客签订马铃薯销售合同，完成爱味客10万吨商品薯交售，每吨给予补助资金200元（其中补助经营主体160元，补助种植基地所在村集体40元）。
</t>
    </r>
    <r>
      <rPr>
        <sz val="14"/>
        <color rgb="FF000000"/>
        <rFont val="宋体"/>
        <family val="3"/>
        <charset val="134"/>
      </rPr>
      <t>2.在本县域内从事马铃薯种植，并与甘肃爱味客马铃薯加工有限公司签订马铃薯订单的新型农业经营主体，具体包括龙头企业、专业合作社、家庭农场、种植农户等，在县域内农商银行申请的本年度贷款，贷款用途为马铃薯种植，按照银行年率利进行贴息补助。</t>
    </r>
  </si>
  <si>
    <t>对全县8个省级乡村建设示范村按照省级3大类（基础设施建设、基本公共服务、乡村治理和精神文明建设）23项指标创建补齐短板弱项，根据工程进度验收，每村补助100万元。2个和美乡村建设，每村补助200万元。资金用于村组道路建设，水、电、路、网、亮化、路灯架设等基础设施建设项目（乡村建设实施方案的前12项可用）。</t>
  </si>
  <si>
    <t>为有效激发广大妇女群众和家庭积极投身增收致富、产业发展、环境整治，共建共享生态宜居家园，努力培育文明乡风、良好家风、淳朴民风、形成乡村治理新风尚。计划对已建成的“巾帼家美积分超市”进行货品补充，每个超市补货8000元，需资金41.6万元；计划在省级乡村振兴示范村新建“巾帼家美积分超市”8个，每个超市配备货品1.2万元，需资金9.6万元。</t>
  </si>
  <si>
    <t>组织部
县农业农村局</t>
  </si>
  <si>
    <t>县乡村振兴学院
县农业农村局
（经管站）</t>
  </si>
  <si>
    <t>马铃薯贷款贴息</t>
  </si>
  <si>
    <t>小麦种植补贴</t>
  </si>
  <si>
    <t>农业保险</t>
  </si>
  <si>
    <t>农产品产地冷藏保鲜设施建设</t>
  </si>
  <si>
    <t>人饮管网及污水管网改造</t>
  </si>
  <si>
    <t>“巾帼家美”积分超市</t>
  </si>
  <si>
    <t>2024年农业农村重点工作资金投入明细表</t>
  </si>
  <si>
    <t>单位：万元</t>
  </si>
  <si>
    <t>投资事项</t>
  </si>
  <si>
    <t>计划投资</t>
  </si>
  <si>
    <t>资金用途或补助标准</t>
  </si>
  <si>
    <t>乡村产业发展及乡村建设</t>
  </si>
  <si>
    <t>其中已下达第一批中央资金5631万元，省级资金4505万元，县级配套资金3620万元，共计13756万元。剩余3972万元暂未下达。</t>
  </si>
  <si>
    <t>一</t>
  </si>
  <si>
    <t>保障粮食安全</t>
  </si>
  <si>
    <t>落实粮食安全</t>
  </si>
  <si>
    <r>
      <rPr>
        <sz val="11"/>
        <color rgb="FFFF0000"/>
        <rFont val="仿宋_GB2312"/>
        <family val="3"/>
        <charset val="134"/>
      </rPr>
      <t>1.马铃薯经营主体与爱味客签订马铃薯销售合同，完成爱味客10万吨商品薯交售，每吨给予补助资金200元（其中补助经营主体160元，补助种植基地所在村集体40元）。</t>
    </r>
    <r>
      <rPr>
        <sz val="11"/>
        <color rgb="FF000000"/>
        <rFont val="仿宋_GB2312"/>
        <family val="3"/>
        <charset val="134"/>
      </rPr>
      <t>2.在本县域内从事马铃薯种植，并与甘肃爱味客马铃薯加工有限公司签订马铃薯订单的新型农业经营主体，具体包括龙头企业、专业合作社、家庭农场、种植农户等，在县域内农商银行申请的本年度贷款，贷款用途为马铃薯种植，按照银行年率利进行贴息补助。</t>
    </r>
  </si>
  <si>
    <t>二</t>
  </si>
  <si>
    <t>促进产业发展</t>
  </si>
  <si>
    <t>支持草畜产业发展</t>
  </si>
  <si>
    <t>落实全市肉牛产业相关政策要求，推进全县畜牧业高质量发展。1.新改扩建养殖场补助项目200万元。2.生猪规模养殖场调出补助项目250万元。3.良种基础母牛补助项目650万元。</t>
  </si>
  <si>
    <t>1.支持种子种苗繁育。2.支持标准化种植基地建设。3.支持中药材加工。4.支持中药材流通销售。5.支持中药材品牌及科技创新建设。6.支持中药材设备购置。</t>
  </si>
  <si>
    <t>在广浔物流产业园、民联镇、开发区建设3座设施蔬菜冷藏保鲜库，农产品产地冷藏保鲜设施贮藏能力达到11200吨。</t>
  </si>
  <si>
    <t>南古镇新建2万吨气调库2座.</t>
  </si>
  <si>
    <t>“四个一批”政策落实</t>
  </si>
  <si>
    <t>对各镇渠系建设，每公里补助20万元。</t>
  </si>
  <si>
    <t>光伏电站-华瑞牧场产业路建设8.2公里</t>
  </si>
  <si>
    <t>用于发展壮大村集体经济（专项资金）</t>
  </si>
  <si>
    <t>对脱贫户和监测户每户5万元的贷款用于发展种养业（刚性支出）</t>
  </si>
  <si>
    <t>三</t>
  </si>
  <si>
    <t>四</t>
  </si>
  <si>
    <t>六坝林场道路建设1.55公里82万元和北滩林场基础设施建设145万元（专项资金）</t>
  </si>
  <si>
    <t>六坝镇道路建设（以工代赈项目）</t>
  </si>
  <si>
    <t>8个省级示范村每村100万元，2个省级“和美乡村”每村200万元</t>
  </si>
  <si>
    <t>农村基础设施维修改造</t>
  </si>
  <si>
    <t>1.落实“八改”工程项目（农村改厕、改路改水、改房、改电、改气、改厨、改院）200万元；2.各镇人饮管网及污水管网改造500万元；3.全县10个镇172个行政村人居环境整治500万元。</t>
  </si>
  <si>
    <t>对已建成的“巾帼家美积分超市”进行货品补充，每个超市补货8000元，需资金41.6万元；在省级乡村振兴示范村新建“巾帼家美积分超市”8个，每个超市配备货品1.2万元，需资金9.6万元。</t>
  </si>
  <si>
    <t>五</t>
  </si>
  <si>
    <t>1.乡村工匠培训106万元；2.农业技术及新型职业农民专题培训275万元；</t>
  </si>
  <si>
    <t>外出务工人员交通补助和就业工厂补助</t>
  </si>
  <si>
    <t>1.乡村寄递物流收发公益性岗位86.4万元；2.人社局公益性岗位169.8万元</t>
  </si>
  <si>
    <t>六</t>
  </si>
  <si>
    <t>刚性支出项目</t>
  </si>
  <si>
    <t>本批安排规模</t>
  </si>
  <si>
    <t>未到位资金</t>
  </si>
  <si>
    <t>1.马铃薯经营主体与爱味客签订马铃薯销售合同，完成爱味客10万吨商品薯交售，每吨给予补助资金200元（其中补助经营主体160元，补助种植基地所在村集体40元）。
2.在本县域内从事马铃薯种植，并与甘肃爱味客马铃薯加工有限公司签订马铃薯订单的新型农业经营主体，具体包括龙头企业、专业合作社、家庭农场、种植农户等，在县域内农商银行申请的本年度贷款，贷款用途为马铃薯种植，按照银行年率利进行贴息补助。</t>
  </si>
  <si>
    <t>落实全市肉牛产业相关政策要求，推进全县畜牧业高质量发展。1.新改扩建养殖场补助项目200万元。2.生猪规模养殖场调出补助项目150万元。3.良种基础母牛补助项目650万元。</t>
  </si>
  <si>
    <t>8个省级示范村每村100万元，2个省级“和美乡村”每村200万元。</t>
  </si>
  <si>
    <t>对已建成的“巾帼家美积分超市”进行货品补充，每个超市补货8000元，需资金40万元；在省级乡村振兴示范村新建“巾帼家美积分超市”8个，每个超市配备货品1.2万元，需资金9.6万元。</t>
  </si>
  <si>
    <t>乡村工匠就业扶持及技能培训</t>
  </si>
  <si>
    <t>本月报账</t>
  </si>
  <si>
    <t>1.六坝林场日照滩育苗基地建设林区道路1.55公里，路基宽度6米，路面宽度5米，补助资金82万元。2.北滩林场基础设施建设，补助资金145万元。</t>
  </si>
  <si>
    <t>附件</t>
  </si>
  <si>
    <t>2024年衔接推进乡村振兴补助资金项目计划表</t>
  </si>
  <si>
    <t>计划
投资</t>
  </si>
  <si>
    <t>安排规模</t>
  </si>
  <si>
    <t>建设内容</t>
  </si>
  <si>
    <t>一批</t>
  </si>
  <si>
    <t>二批</t>
  </si>
  <si>
    <t>小麦种植补贴，每亩补助100元，2024年落实粮食面积26万亩，共需资金2600万元。（含精准补贴和节水奖励资金）</t>
  </si>
  <si>
    <t>推进马铃薯全产业链发展</t>
  </si>
  <si>
    <t>马铃薯经营主体与县域内重点马铃薯全粉加工企业签订销售合同，完成10万吨商品薯交售，每吨给予补助资金200元（其中补助经营主体160元，补助种植基地所在村集体40元）。</t>
  </si>
  <si>
    <t xml:space="preserve">    </t>
  </si>
  <si>
    <t>支持草畜产业发展
推动畜牧业提质增效</t>
  </si>
  <si>
    <r>
      <rPr>
        <b/>
        <sz val="10"/>
        <color rgb="FF000000"/>
        <rFont val="仿宋"/>
        <family val="3"/>
        <charset val="134"/>
      </rPr>
      <t xml:space="preserve">一、新改扩建养殖场、生猪规模养殖场贴息补助项目200万元：
</t>
    </r>
    <r>
      <rPr>
        <sz val="10"/>
        <color rgb="FF000000"/>
        <rFont val="仿宋"/>
        <family val="3"/>
        <charset val="134"/>
      </rPr>
      <t>1.对贷款新改扩建圈舍扣棚面积达1500平方米以上，且存栏量达设计存栏50%以上的养殖场给予按照贷款当日LPR（市场报价率）贴息，单个养殖场贴息金额累计不超过200万元。
2.对贷款发展生猪产业的生猪规模养殖场，给予按照贷款当日LPR（市场报价率）贴息，单个养殖场最高不超过60万元。</t>
    </r>
    <r>
      <rPr>
        <b/>
        <sz val="10"/>
        <color rgb="FF000000"/>
        <rFont val="仿宋"/>
        <family val="3"/>
        <charset val="134"/>
      </rPr>
      <t xml:space="preserve">
二、良种基础母牛补助项目300万元。
</t>
    </r>
    <r>
      <rPr>
        <sz val="10"/>
        <color rgb="FF000000"/>
        <rFont val="仿宋"/>
        <family val="3"/>
        <charset val="134"/>
      </rPr>
      <t>1.采取“见犊补母”的方式，对存栏良种基础母牛5头以上(含5头)的养殖场(户)和存栏基础母牛1头以上的监测户养殖的母牛产犊后，每头补助500元。
2.对当年从外县购入良种基础母牛10头（含10头）以上的养殖农户，当年给予按照贷款当日LPR（市场报价率）贴息。</t>
    </r>
  </si>
  <si>
    <t>支持中药材全产业链，实现中药材与现代农业融合发展</t>
  </si>
  <si>
    <t>建设中药材GAP种植基地7个，500亩以上1000亩以下2个，每个补助10万元，1000亩以上5个，每个补助20万元，共计补助120万元，集中连片5000亩以上中药材标准化种植基地，每亩补助500元，补助250万元；建设中药材种子种苗繁育基地5个，每个补助10万元，补助资金50万元；品牌建设有机证、甘味品牌共4个，共41万元；农产品产地冷藏保鲜设施500吨（民乐县陇瑞源种植专业合作社联合社计划建设建设冷库200吨，民乐县易农种植专业合作社计划建设建设冷库300吨），补助资金39万元。合计500万元。</t>
  </si>
  <si>
    <t>六坝镇气调库建设
助推农业产业结构调整</t>
  </si>
  <si>
    <t>六坝镇新建1万吨气调库1座，占地面积为1.57万平方米。</t>
  </si>
  <si>
    <t>“沐光行动”巩固拓展脱贫攻坚成果</t>
  </si>
  <si>
    <t>开展“沐光行动”因地制宜推动分布式能源就地就近开发利用，由县属国有企业牵头，具备资质的企业承建，采用“企业+村集体+农户”的建设模式，以农户屋顶入股或租赁的方式实现共享收益，牵头企业负责，发电收益由参股企业、承建企业和群众（入股户）按参股比例在年底予以分红，其中，参股企业占比30%，承建企业占比50%，入股群众占比20%。群众屋顶租金由村集体成立的子公司于每年年底支付给群众。不仅为农户带来稳定的收益，还提供了就业机会。农户还可以直接使用电能，减少电费支出，并将多余的电量卖给电网，获得收益，实现“自发自用，多余上网”的目标。进一步促进群众稳定增收，巩固拓展脱贫攻坚成果。</t>
  </si>
  <si>
    <t>集中规模化养殖场建设</t>
  </si>
  <si>
    <t>新建标准化规模养殖场并配套完善的饲料加工、疫情防控、质量检测等配套基础设施，承建主体总投资达5000万元以上，给予总投资额30%的补助。按照集中管理、统一服务、合作养殖的要求，采取“公司+合作社+农户”养殖模式，吸纳周边养殖户租赁养殖小区发展规模养殖，监测户和脱贫户优先入驻。</t>
  </si>
  <si>
    <t>支持发展壮大村级集体经济，巩固拓展脱贫攻坚成果</t>
  </si>
  <si>
    <r>
      <rPr>
        <b/>
        <sz val="10"/>
        <color rgb="FF000000"/>
        <rFont val="仿宋"/>
        <family val="3"/>
        <charset val="134"/>
      </rPr>
      <t>用于发展壮大村集体经济（专项资金）</t>
    </r>
    <r>
      <rPr>
        <sz val="10"/>
        <color rgb="FF000000"/>
        <rFont val="仿宋"/>
        <family val="3"/>
        <charset val="134"/>
      </rPr>
      <t>以具备发展新型农村集体经济的资源、资产、区位、产业基础等条件的村为主，经各镇筛选上报，农业农村局审核，按照每村70万元的标准，2024年确定南丰镇边庄村、永固镇滕庄村、洪水镇新丰村、民联镇屯粮村、六坝镇五坝村、六坝镇东上坝村、顺化镇油房村、丰乐镇涌泉村、新天镇新天堡村9个村为项目实施村。由村股份经济合作社确定投资方向，按照5%的收益用于村级公益事业及公共基础设施建设。</t>
    </r>
  </si>
  <si>
    <t>省级乡村示范村建设
及和美乡村政策奖补项目</t>
  </si>
  <si>
    <r>
      <rPr>
        <b/>
        <sz val="10"/>
        <color rgb="FF000000"/>
        <rFont val="仿宋"/>
        <family val="3"/>
        <charset val="134"/>
      </rPr>
      <t>1.落实2024年2个省级乡村建设示范村补助200万元。</t>
    </r>
    <r>
      <rPr>
        <sz val="10"/>
        <color rgb="FF000000"/>
        <rFont val="仿宋"/>
        <family val="3"/>
        <charset val="134"/>
      </rPr>
      <t xml:space="preserve">（张宋村、景会村）按照省级3大类（基础设施建设、基本公共服务、乡村治理和精神文明建设）23项指标创建补齐短板弱项，根据工程进度验收，每村补助100万元，补助资金200万元。资金用于村组道路建设，水、电、路等基础设施建设项目（乡村建设实施方案的前12项可用）。
</t>
    </r>
    <r>
      <rPr>
        <b/>
        <sz val="10"/>
        <color rgb="FF000000"/>
        <rFont val="仿宋"/>
        <family val="3"/>
        <charset val="134"/>
      </rPr>
      <t>2.落实“1128”奖补政策，补助资金400万元。</t>
    </r>
    <r>
      <rPr>
        <sz val="10"/>
        <color rgb="FF000000"/>
        <rFont val="仿宋"/>
        <family val="3"/>
        <charset val="134"/>
      </rPr>
      <t>（1）对2023年授牌的1个省级和美乡村（六坝村），补助200万元；（2）2个市级和美乡村（三堡村、城南村）每村补助100万元，补助资金200万元；</t>
    </r>
  </si>
  <si>
    <t>1.对全县10个镇及工业园区各社区人居环境整治及垃圾中转站维修。南丰镇、永固镇、丰乐镇、顺化镇、圆梦苑社区、新天镇、洪水镇、三堡镇、民联镇、六坝镇、南古镇每个补助20万元。（资金用于清理农村生活垃圾、清理村内生活垃圾、及完善农村环境卫生治理建设，新建垃圾中转站及污水处理厂等形成固定资产）
2.华瑞农业牛舍粪道改造治理40万元。</t>
  </si>
  <si>
    <t>人居环境整治（废旧地膜回收利用项目）</t>
  </si>
  <si>
    <t>全县覆膜面积67.5万亩，共计使用新膜4000吨左右，预计可回收废旧农膜6000吨，计划以“以旧换新”方式促进全县废旧农膜回收利用，即种植户给回收网点每交售20吨废旧农膜折纯后兑换1吨新膜，同时，给全县10个回收网点每个补助2万元，用于回收网点的运转。（20公斤的废旧地膜对应1公斤新膜）</t>
  </si>
  <si>
    <t>产业配套的灌溉设施建设</t>
  </si>
  <si>
    <t>渠系建设25.35：永固镇十支1.5公里，南关村文物保护区明管架设4公里；民联镇刘信村0.4公里，小川子0.3公里，龙山村1.7公里；新天镇山寨村滴管架设3公里，渠系1.75公里；南丰镇何庄村4公里；顺化镇宗寨村1.5公里；三堡镇任官村1公里；丰乐镇刘庄村1.95公里，双营村2公里；洪水镇里仁村0.82公里，叶官村0.32公里；南古镇盐城村0.45公里，左卫寨0.7公里；每公里补助20万元；</t>
  </si>
  <si>
    <t>农村供水管网改造</t>
  </si>
  <si>
    <t>对全县脱贫村及常住人口聚集地人饮管网及污水管网改造94公里，每公里补助1万元。其中：
1.永固镇姚寨村水厂至村内主管网5公里；
2.民联镇太和村40公里，东寨村8.5公里；
3.马均村8.5公里。
4.洪水镇吴庄村自来水管道架设6公里。
5.圆梦苑社区人饮工程16公里及设备维护维修。</t>
  </si>
  <si>
    <t>推进“八改”工程建设</t>
  </si>
  <si>
    <t>南古镇城南村、城东村统筹推进“八改”工程建设，完成农村改厕、改路改水、改房、改电、改气、改厨、改院等配套基础设施建设，补助资金200万元。</t>
  </si>
  <si>
    <t>六坝镇道路建设7.1公里。（以工代赈项目）</t>
  </si>
  <si>
    <t>“巾帼家美”积分超市补助项目</t>
  </si>
  <si>
    <t>对已建成的“巾帼家美积分超市”进行货品补充，每个超市补货5000元，需资金26万元；在2024年省级乡村振兴示范村新建“巾帼家美积分超市”2个，每个超市配备货品1万元，需资金28万元。</t>
  </si>
  <si>
    <t>欠发达国有林场
巩固提升项目</t>
  </si>
  <si>
    <t>六坝林场道路建设1.55公里，补助资金82万元，北滩林场业务用房改造及基础设施建设145万元（专项资金）</t>
  </si>
  <si>
    <t>乡村工匠就业扶持及
劳动力技能培训</t>
  </si>
  <si>
    <t>1.乡村工匠就业扶持及培训106万元；2.农业技术及新型职业农民专题培训215万元；（刚性支出）</t>
  </si>
  <si>
    <t>脱贫劳动力外出务工
一次性交通补助及就业奖补</t>
  </si>
  <si>
    <t>外出务工人员交通补助和就业工厂补助（刚性支出）</t>
  </si>
  <si>
    <t>公益性岗位助推农村
寄递物流</t>
  </si>
  <si>
    <t>1.乡村寄递物流收发公益性岗位86.4万元；2.人社局公益性岗位169.8万元（刚性支出）</t>
  </si>
  <si>
    <t>发展高原夏菜及蔬菜冷藏保鲜设施建设</t>
  </si>
  <si>
    <t>1.马铃薯通风贮藏库:3立方米容积折合1吨储藏能力。新建100吨通风贮藏库补助资金4万元，每增加100吨储藏能力增加补助资金3万元。
2.机械冷库:5立方米容积折合1吨储藏能力。新建100吨机械冷库补助资金9万元，每增加100吨储藏能力增加补助资金7万元。
一、民乐县万江种植专业合作社、民乐县富园养殖种植专业合作社、民乐县海文种植养殖专业合作社、民乐县牧盛农业有限公司四家主体在广浔物流产业园建设冷藏保鲜设施5600吨，目前土建基础工程已完工，正在进行钢架结构安装，库板及冷链设备已订购。二、民乐县惠民农机服务专业合作社，民乐县新绿地种植专业合作社在南古镇修建马铃薯通风库4500吨，项目已开工建设。</t>
  </si>
  <si>
    <t>易地扶贫搬迁贷款贴息597万元。（专项资金项目）</t>
  </si>
  <si>
    <t>脱贫户监测户小额信贷贴息</t>
  </si>
  <si>
    <t>对脱贫户和监测户每户5万元的贷款用于发展种养业（刚性支出）。截止2023年11月28日，扶贫小额信贷结余206笔，金额956.86万元，2023年全部到期，脱贫人口小额信贷1861笔，金额9100万元，根据签订的协议，需对上述贷款进行贴息，其中扶贫小额信贷需贴息资金0.1万元，脱贫人口小额信贷在持续发放中，预测至2024年末发放2500笔，余额12300万元，需贴息资金523.56万元，以上二项贷款预测共需贴息资金523.66万元。</t>
  </si>
  <si>
    <t>脱贫户监测户家庭“雨露计划”培训项目</t>
  </si>
  <si>
    <t>为全县脱贫户、监测户家庭中目前正在接受中等职业教育、高等职业教育和技工类院校教育的803名学生，每生补助3000元（春季1500元，秋季1500元）（刚性支出项目）</t>
  </si>
  <si>
    <t>开办实施14个保险品种，优先保障已脱贫建档立卡户、边缘易致贫户和脱贫不稳定户参保，支持有实力的农业经营主体特别是带动建档立卡户较多的农业龙头企业、农民专业合作社参保。（刚性支出）</t>
  </si>
  <si>
    <t>管理费</t>
  </si>
  <si>
    <t>民乐县2024年财政衔接推进乡村振兴补助资金项目计划表</t>
  </si>
  <si>
    <t>县级资金下达文号</t>
  </si>
  <si>
    <t xml:space="preserve">民农领发〔2023〕17号 </t>
  </si>
  <si>
    <t xml:space="preserve">民农领发〔2024〕1号 </t>
  </si>
  <si>
    <t xml:space="preserve">民农领发〔2024〕2号 </t>
  </si>
  <si>
    <t>一批中央</t>
  </si>
  <si>
    <t>一批省级</t>
  </si>
  <si>
    <t>二批中央</t>
  </si>
  <si>
    <t>二批省级</t>
  </si>
  <si>
    <r>
      <rPr>
        <sz val="14"/>
        <color rgb="FF000000"/>
        <rFont val="仿宋"/>
        <family val="3"/>
        <charset val="134"/>
      </rPr>
      <t>1.通过项目实施，通过土地流转激励马铃薯种植企业、合作社、种植户等经营主体建设马铃薯绿色标准化基地5.6万亩，马铃薯经营主体流转农户（脱贫户）土地，增加农户的财产性收入4000多万元。</t>
    </r>
    <r>
      <rPr>
        <sz val="14"/>
        <color rgb="FF000000"/>
        <rFont val="Arial"/>
        <family val="2"/>
      </rPr>
      <t> </t>
    </r>
    <r>
      <rPr>
        <sz val="14"/>
        <color rgb="FF000000"/>
        <rFont val="仿宋"/>
        <family val="3"/>
        <charset val="134"/>
      </rPr>
      <t xml:space="preserve">
2.通过基地务工带动，优先吸纳本村农户（脱贫户）到基地务工就业，增加农户的工资性收入。
3.通过马铃薯的交售对种植基地所在的村集体每吨补助40元，增加村集体经济收入400万元。
4.流转土地的种植企业和合作社对脱贫户和监测户在支付土地流转费和务工费用要高于一般户10-15元。</t>
    </r>
  </si>
  <si>
    <r>
      <rPr>
        <b/>
        <sz val="14"/>
        <color rgb="FF000000"/>
        <rFont val="仿宋"/>
        <family val="3"/>
        <charset val="134"/>
      </rPr>
      <t xml:space="preserve">一、新改扩建养殖场、生猪规模养殖场贴息补助项目200万元：
</t>
    </r>
    <r>
      <rPr>
        <sz val="14"/>
        <color rgb="FF000000"/>
        <rFont val="仿宋"/>
        <family val="3"/>
        <charset val="134"/>
      </rPr>
      <t>1.对贷款新改扩建圈舍扣棚面积达1500平方米以上，且存栏量达设计存栏50%以上的养殖场给予贷款贴息，贴息金额累计不超过200万元。
2.对年出栏2000头以上的生猪养殖场，给予全额贷款贴息，单个最高不超过60万元。</t>
    </r>
    <r>
      <rPr>
        <b/>
        <sz val="14"/>
        <color rgb="FF000000"/>
        <rFont val="仿宋"/>
        <family val="3"/>
        <charset val="134"/>
      </rPr>
      <t xml:space="preserve">
二、良种基础母牛补助项目300万元。
</t>
    </r>
    <r>
      <rPr>
        <sz val="14"/>
        <color rgb="FF000000"/>
        <rFont val="仿宋"/>
        <family val="3"/>
        <charset val="134"/>
      </rPr>
      <t>1.采取“见犊补母”的方式，对存栏良种基础母牛5头以上(含5头)的养殖场(户)和存栏基础母牛1头以上的监测户养殖的母牛产犊后，每头补助500元。
2.对当年从外县购入良种基础母牛10头（含10头）以上的养殖农户，当年给予全额贷款贴息。</t>
    </r>
  </si>
  <si>
    <t>1.新建标准化规模养殖场，按照集中管理、统一服务、合作养殖的要求，通过自养或出租的合作方式进行养殖，当年存栏量大于设计规模50%的，每个养殖场一次性给予总投资30%的补助奖励。
2.按照“公司+合作社+农户”养殖模式，由村集体经济组织牵头新建规模化养殖小区，吸纳周边养殖户租赁养殖小区发展规模养殖，监测户和脱贫户优先入驻，存栏量大于设计规模50%的，每个养殖场一次性给予总投资30%的补助奖励。</t>
  </si>
  <si>
    <t>可以推动养殖业向规模化、现代化、绿色化方向发展，同时带动当地农民参与养殖产业链，实现共同富裕。</t>
  </si>
  <si>
    <t xml:space="preserve">
提高农民参与度，促进当地经济发展；
引入先进技术和设备，提升养殖效率；
整合资源，降低养殖成本；
带动脱贫户、监测户增收，实现共同富裕。
</t>
  </si>
  <si>
    <t xml:space="preserve"> 建设中药材GAP种植基地7个，500亩以上1000亩以下2个，每个补助10万元，1000亩以上5个，每个补助20万元，共计补助120万元，集中连片5000亩以上中药材标准化种植基地，每亩补助500元，补助250万元；集中连片2000亩以上中药材标准化种植基地，每亩补助400元，补助80万元；建设中药材种子种苗繁育基地5个，每个补助10万元，补助资金50万元；合计500万元。</t>
  </si>
  <si>
    <t>民乐县
六坝镇</t>
  </si>
  <si>
    <t>气调库建设项目大幅度提升我县马铃薯鲜储能力，极大的改善马铃薯收购、销售条件，增加马铃薯种植效益，助推全县马铃薯产业发展和农业产业结构调整和优化升级，提高农产品的附加值和市场竞争力。增加农民收入：通过提高马铃薯的保鲜效果和延长销售期，可以增加农民的收入和生活水平。</t>
  </si>
  <si>
    <t>“沐光行动”巩固脱贫攻坚成果</t>
  </si>
  <si>
    <t>开展“沐光行动”因地制宜推动分布式能源就地就近开发利用，由县属国有企业牵头，具备资质的企业承建，采用“企业+村集体+农户”的建设模式，以农户屋顶入股或租赁的方式实现共享收益，牵头企业负责，发电收益由参股企业、承建企业和群众（入股户）按参股比例在年底予以分红，其中，参股企业占比30%，承建企业占比50%，入股群众占比20%。群众屋顶租金由村集体成立的子公司于每年年底支付给群众。</t>
  </si>
  <si>
    <t>不仅为农户带来稳定的收益，还提供了就业机会。农户还可以直接使用电能，减少电费支出，并将多余的电量卖给电网，获得收益，实现“自发自用，多余上网”的目标。进一步促进群众稳定增收，巩固拓展脱贫攻坚成果。</t>
  </si>
  <si>
    <t>采用“企业+村集体+农户”的建设模式，以农户屋顶入股或租赁的方式实现共享收益，牵头企业负责，发电收益由参股企业、承建企业和群众（入股户）按参股比例在年底予以分红，其中，参股企业占比30%，承建企业占比50%，入股群众占比20%。群众屋顶租金由村集体成立的子公司于每年年底支付给群众。不仅为农户带来稳定的收益，还提供了就业机会。农户还可以直接使用电能，减少电费支出，并将多余的电量卖给电网，获得收益，实现“自发自用，多余上网”的目标。</t>
  </si>
  <si>
    <t>满足脱贫人口小额信贷需求，支持已脱贫户和监测户发展生产，增加收入，进一步巩固拓展脱贫攻坚成果。</t>
  </si>
  <si>
    <t>1.六坝林场日照滩育苗基地建设林区道路1.55公里，路基宽度6米，路面宽度5米。
2.北摊林场业务用房提升改造（维修改造业务用房485平方米，包含污水处理、水、电、暖改造等）。</t>
  </si>
  <si>
    <r>
      <rPr>
        <sz val="14"/>
        <color rgb="FF000000"/>
        <rFont val="仿宋"/>
        <family val="3"/>
        <charset val="134"/>
      </rPr>
      <t xml:space="preserve">1.落实2024年2个省级乡村建设示范村补助200万元。（张宋村、景会村）按照省级3大类（基础设施建设、基本公共服务、乡村治理和精神文明建设）23项指标创建补齐短板弱项，根据工程进度验收，每村补助100万元，补助资金200万元。资金用于村组道路建设，水、电、路、网、亮化、路灯架设等基础设施建设项目（乡村建设实施方案的前12项可用）。
</t>
    </r>
    <r>
      <rPr>
        <b/>
        <sz val="14"/>
        <color rgb="FF000000"/>
        <rFont val="仿宋"/>
        <family val="3"/>
        <charset val="134"/>
      </rPr>
      <t>2.落实“1128”奖补政策，补助资金400万元。</t>
    </r>
    <r>
      <rPr>
        <sz val="14"/>
        <color rgb="FF000000"/>
        <rFont val="仿宋"/>
        <family val="3"/>
        <charset val="134"/>
      </rPr>
      <t>（1）对2023年授牌的1个省级和美乡村（六坝村），补助200万元；（2）2个市级和美乡村（三堡村、城南村）每村补助100万元，补助资金200万元；</t>
    </r>
  </si>
  <si>
    <t>渠系建设25.39公里，其中：永固镇十支1.5公里，南关村文物保护区明管架设4公里；民联镇刘信村0.4公里，小川子0.3公里，龙山村1.7公里；新天镇山寨村滴管架设3公里，渠系1.75公里；南丰镇何庄村4公里；顺化镇宗寨村1.5公里；三堡镇任官村1公里；丰乐镇刘庄村1.95公里，双营村2公里；洪水镇里仁村0.82公里，叶官村0.32公里；南古镇盐城村0.45公里，左卫寨0.7公里；每公里补助20万元；</t>
  </si>
  <si>
    <t>对全县脱贫村及常住人口聚集地人饮管网及污水管网改造94公里，每公里补助1万元。其中：
1.永固镇姚寨村水厂至村内主管网5公里；
2.民联镇太和村40公里，东寨村8.5公里；
3.马均村8.5公里。
4.洪水镇吴庄村自来水管道架设6公里。
5.圆梦苑社区人饮工程及设备维护维修16公里。</t>
  </si>
  <si>
    <t>为农户提供更可靠稳定的供水服务，有效减少群众供水问题的发生，提升居民的生活水平。</t>
  </si>
  <si>
    <t>南古镇人民政府</t>
  </si>
  <si>
    <t>南古镇城南村、城东村统筹推进“八改”工程建设，完成农村改厕、改路改水、改房、改电、改气、改厨、改院等配套基础设施建设，补助资金200万元；</t>
  </si>
  <si>
    <t>“巾帼家美积分超市”
建设补助</t>
  </si>
  <si>
    <t>公益性岗位助推农民增收和农村寄递物流</t>
  </si>
  <si>
    <t xml:space="preserve">1.为2024年新开发的120个乡村寄递物流收发公益性岗位人员按600元/人每月的标准给予补助，计划发放12个月补助资金86.4万元。
2.为2020年新增的222个公益性岗位人员，按500元/人每月的标准给予补助，计划发放12个月补助资金133.2万元，其中由省级乡村公益岗位就业补助资金补助66.6万元，剩余66.6万元由财政衔接推进乡村振兴补助资金列支。
3.为2020年172个创稳网格员公益性岗位人员，按500元/人每月的标准给予补助，计划发放12个月补助资金103.2万元。
</t>
  </si>
  <si>
    <t>鼓励引导脱贫劳动力（含监测帮扶对象）外出务工就业，
   1.计划为900名跨省务工稳定就业3个月以上的脱贫劳动力（含监测帮扶对象）按照600元/人的标准发放一次性交通补助900*600=540000元，需补助资金54万元。
  2.计划为200名省内县外务工稳定就业3个月以上的脱贫劳动力（含监测帮扶对象）按照300元/人的标准发放一次性交通补助，200*300=60000元，需交通补助6万元。
   3.按照甘人社通〔2023〕257号文件规定，计划为2400名省外务工稳定就业3个月以上但不能提供相关证明资料的脱贫劳动力（含监测帮扶对象）按照200元/人的标准定额预付一次性交通补助，2400*200=48000元，需补助资金48万元，
   4.按照甘人社通〔2023〕257号文件规定，计划为1000名省内县外务工稳定就业3个月以上但不能提供相关证明资料的脱贫劳动力（含监测帮扶对象）按照100元/人的标准定额预付一次性交通补助1000*100=100000元，需补助资金10万元。鼓励乡村就业工厂（帮扶车间）积极吸纳脱贫劳动力（含监测帮扶对象）稳定就业。对吸纳脱贫劳动力（含监测帮扶对象）稳定就业6个月，按照3000元/人标准给予乡村就业工厂（帮扶车间）就业奖补，计划乡村就业工厂（帮扶车间）稳定吸纳200脱贫劳动力（监测对象）稳定就业，200*3000=600000元，需补助资金60万元。</t>
  </si>
  <si>
    <t>乡村工匠就业扶持
及技能培训</t>
  </si>
  <si>
    <t>乡村振兴局</t>
  </si>
  <si>
    <t>开展乡村工匠技能培训、打造乡村工匠工作室2个，开展乡村工匠技能比武大赛5期。</t>
  </si>
  <si>
    <t>为全县脱贫户家庭中目前正在接受中等职业教育、高等职业教育和技工类院校教育的680名学生，每生补助3000元</t>
  </si>
  <si>
    <t>民乐县2024年财政衔接推进乡村振兴补助资金项目计划表（一批中央省级）</t>
  </si>
  <si>
    <t>市级</t>
  </si>
  <si>
    <t>省级下达文号</t>
  </si>
  <si>
    <t>总投资</t>
  </si>
  <si>
    <t>共计项目</t>
  </si>
  <si>
    <t>一、农业产业发展</t>
  </si>
  <si>
    <t>（一）马铃薯产业发展（1个）</t>
  </si>
  <si>
    <t>优质马铃薯代种服务项目</t>
  </si>
  <si>
    <t>在本县建立   个高效、专业的马铃薯代种服务体系，计划   个有实力、具备专业技术、生产经验和市场渠道的农户、合作社、企业为   户农户提供    亩的代种服务。投入衔接资金   万元到受托方用于购买种苗、化肥、农药等生产物资及生产过程中的管理费用。</t>
  </si>
  <si>
    <t>促进农业产业的规模化，提高产业竞争力，为脱贫户和监测户提供稳定的收入来源，有助于巩固脱贫攻坚成果。带动农户参与马铃薯产业发展，促进马铃薯产业高质量发展。</t>
  </si>
  <si>
    <t xml:space="preserve">1.项目实施，根据协议约定，受托方在生产经营获得收益后，将的收益分配给农户。（农户先获得500元的保底收益，同时如果项目超过一定额度，还可以获得额外的10%分红）
2.委托方一部分收益可以以实物形式（如代种的农产品）另一部分以现金分红的形式分配给农户。
3.通过基地务工带动，优先吸纳本村农户（脱贫户）到基地务工就业，增加农户的工资性收入3000-5000元。
</t>
  </si>
  <si>
    <t>支持经营主体联农带农项目</t>
  </si>
  <si>
    <t>企业、合作社、家庭农场等农业经营主体通过就业务工的方式在当年吸纳本县区10名以上农村劳动力务工就业、每人务工累计达到3个月以上、按时足额支付劳动报酬的、每吸纳1名农村劳动力务工就业奖补3000元，最高奖补额度不超过50万元，计划为本县   个企业、合作社、种植大户等经营主体申报   人奖补资金     万元。</t>
  </si>
  <si>
    <t>既满足了经营主体的生产需求，又为农民增加了收入来源，促进农业增效、农民增收。</t>
  </si>
  <si>
    <t>1.通过务工人员稳定就业，带动更多的农民稳定就业。
2.鼓励农民参与产业发展，分享产业发展成果。
3.通过企业培训，提供农民的务工技能，增加工资性收入3000元以上。</t>
  </si>
  <si>
    <t xml:space="preserve">六坝镇气调库（二期）建设
</t>
  </si>
  <si>
    <t>六坝镇新建1万吨气调库1座，总建筑面积为5380.43平方米，主要包括气调库的土建工程、设备购置安装、室外管网、场地硬化等其他附属设施工程。</t>
  </si>
  <si>
    <t>（二）畜牧业发展（2个）</t>
  </si>
  <si>
    <t>良种基础母牛补助（到户产业项目）</t>
  </si>
  <si>
    <t>1.采取“见犊补母”的方式，对存栏良种基础母牛5头以上(含5头)的养殖场(户)和存栏基础母牛1头以上的监测户养殖的母牛产犊后，每头补助500元。
2.对当年从外县购入良种基础母牛10头（含10头）以上的养殖农户，当年给予按照贷款当日LPR（市场报价率）贴息。</t>
  </si>
  <si>
    <t xml:space="preserve">促进畜牧业发展，增加农民收入户均增加2500元以上。推动农业产业结构调整
</t>
  </si>
  <si>
    <r>
      <rPr>
        <sz val="14"/>
        <color rgb="FF000000"/>
        <rFont val="仿宋"/>
        <family val="3"/>
        <charset val="134"/>
      </rPr>
      <t>1.</t>
    </r>
    <r>
      <rPr>
        <sz val="14"/>
        <color rgb="FF000000"/>
        <rFont val="Arial"/>
        <family val="2"/>
      </rPr>
      <t> </t>
    </r>
    <r>
      <rPr>
        <sz val="14"/>
        <color rgb="FF000000"/>
        <rFont val="仿宋"/>
        <family val="3"/>
        <charset val="134"/>
      </rPr>
      <t>良种基础母牛补助有助于提高畜牧业的整体质量和水平。更多的养殖户愿意投入到良种母牛的养殖中，从而增加了牛的存栏量和出栏量，推动畜牧业的快速发展。
2.畜牧业的发展可以带动相关产业的发展，如饲料加工、兽药生产、畜产品加工等，形成完整的产业链，促进当地经济的多元化发展。
3.可以鼓励更多农民参与到养殖业中，增加农民的就业机会和收入来源。
4.可以引导农民调整农业产业结构，从传统的种植业向畜牧业转型。这有助于优化农业产业布局，提高农业资源的利用效率，实现农业的可持续发展。</t>
    </r>
  </si>
  <si>
    <t>新改扩建养殖场、生猪规模养殖场贴息补助项目</t>
  </si>
  <si>
    <r>
      <rPr>
        <b/>
        <sz val="14"/>
        <color rgb="FF000000"/>
        <rFont val="仿宋"/>
        <family val="3"/>
        <charset val="134"/>
      </rPr>
      <t xml:space="preserve">
</t>
    </r>
    <r>
      <rPr>
        <sz val="14"/>
        <color rgb="FF000000"/>
        <rFont val="仿宋"/>
        <family val="3"/>
        <charset val="134"/>
      </rPr>
      <t>1.对贷款新改扩建圈舍扣棚面积达1500平方米以上，且存栏量达设计存栏50%以上的养殖场给予按照贷款当日LPR（市场报价率）贴息，单个养殖场贴息金额累计不超过200万元。
2.对贷款发展生猪产业的生猪规模养殖场，给予按照贷款当日LPR（市场报价率）贴息，单个养殖场最高不超过60万元。</t>
    </r>
    <r>
      <rPr>
        <b/>
        <sz val="14"/>
        <color rgb="FF000000"/>
        <rFont val="仿宋"/>
        <family val="3"/>
        <charset val="134"/>
      </rPr>
      <t xml:space="preserve">
</t>
    </r>
  </si>
  <si>
    <t xml:space="preserve">1.规模养殖场通过订单生产、产品代销、保护价收、技术服务等方式，指导周边养殖场订单收购、科学饲养，持续增加农户的经营性收入。受益农户达550户以上，户均收入增加5000元以上。
2.规模养殖场通过吸纳县域内农户务工就业，进一步增加农户的工资性收入；
3.集中修建养殖场通过土地流转、房屋租赁等方式，支付农户土地流转金和房屋租赁资金，增加农户财产性收入。
</t>
  </si>
  <si>
    <t>（三）中药材发展（5个）</t>
  </si>
  <si>
    <t>中药材GAP基地建设项目</t>
  </si>
  <si>
    <t>建设中药材GAP种植基地7个，500亩以上1000亩以下2个，每个补助10万元，1000亩以上5个，每个补助20万元</t>
  </si>
  <si>
    <t>中药材标准化种植基地建设项目</t>
  </si>
  <si>
    <t>集中连片5000亩以上中药材标准化种植基地，每亩补助500元，补助250万元；建设中药材种子种苗繁育基地5个，每个补助10万元</t>
  </si>
  <si>
    <t>品牌建设补助项目</t>
  </si>
  <si>
    <t>被认定的品牌建设有机证、甘味品牌、三品一标共4个，补助资金41万元。</t>
  </si>
  <si>
    <t>农产品产地冷藏保鲜设施建设项目</t>
  </si>
  <si>
    <t>农产品产地冷藏保鲜设施500吨（民乐县陇瑞源种植专业合作社联合社计划建设建设冷库200吨，民乐县易农种植专业合作社计划建设建设冷库300吨）</t>
  </si>
  <si>
    <t>1.通过流转农户土地，增加农户财产性收入。
2.吸纳农民到基地就地务工，带动农民增加收入，并收购本县内中药材。</t>
  </si>
  <si>
    <t>1.马铃薯通风贮藏库:3立方米容积折合1吨储藏能力。新建100吨通风贮藏库补助资金4万元，每增加100吨储藏能力增加补助资金3万元。
2.机械冷库:5立方米容积折合1吨储藏能力。新建100吨机械冷库补助资金9万元，每增加100吨储藏能力增加补助资金7万元。
一、民乐县万江种植专业合作社、民乐县富园养殖种植专业合作社、民乐县海文种植养殖专业合作社、民乐县牧盛农业有限公司四家主体在广浔物流产业园建设冷藏保鲜设施5600吨。二、民乐县惠民农机服务专业合作社，民乐县新绿地种植专业合作社在南古镇修建马铃薯通风库4500吨。</t>
  </si>
  <si>
    <t>村集体经济发展项目（2个）</t>
  </si>
  <si>
    <t>支持发展壮大村级集体经济（马铃薯产业发展）</t>
  </si>
  <si>
    <t>2024年确定六坝镇五坝村、六坝镇东上坝村、丰乐镇涌泉村、新天镇新天堡村4个村为项目实施村。每村70万元村集体经济入股甘肃集华农业股份责任公司，进行马铃薯产业发展，入股资金用于集华农业冷库及配套基础设施建设。</t>
  </si>
  <si>
    <t>项目建成后，形成的固定资产按比例确权到村集体，通过“企业+村集体+农户”的模式发展壮大4个村集体经济。同时，吸纳县内农户150人到马铃薯基地或者种苗繁育中心就业，人均增加收入1万元左右。</t>
  </si>
  <si>
    <t>集华农业每年按照入股资金的5%为村集体进行保底分红，村集体每年增收3.5万元，收取的收益资金30%用于村集体积累，70%用于村集体公益事业发展及残疾人、困难家庭、孤儿等困难家庭补助。</t>
  </si>
  <si>
    <t>支持发展壮大村级集体经济（中药材产业发展）</t>
  </si>
  <si>
    <t>2024年确定南丰镇边庄村、永固镇滕庄村、洪水镇新丰村、民联镇屯粮村、顺化镇油房村5个村为项目实施村。每村70万元村集体经济入股县农投公司，进行中药材产业发展，入股资金用于基础设施建设。</t>
  </si>
  <si>
    <t>项目建成后，形成的固定资产按比例确权到村集体，通过“公司+村集体+农户”的模式发展壮大5个村集体经济。同时，吸纳县内农户300人到中药材基地就业，人均增加收入1万元左右。</t>
  </si>
  <si>
    <t>农投每年按照入股资金的5%为村集体进行保底分红，村集体每年增收3.5万元，收取的收益资金30%用于村集体积累，70%用于村集体公益事业发展及残疾人、困难家庭、孤儿等困难家庭补助。</t>
  </si>
  <si>
    <t>小麦种植补贴，每亩补助100元，2024年落实粮食面积25.89万亩，共需资金2589万元。（含精准补贴和节水奖励资金）</t>
  </si>
  <si>
    <t>直接农民收入500元以上，有助于提高农民的种植积极性，托大种植规模，稳定粮食种植面积，增加经济收入。</t>
  </si>
  <si>
    <t>顺化镇产业路1.3公里</t>
  </si>
  <si>
    <t>欠发达国有林场
巩固提升项目（2个）</t>
  </si>
  <si>
    <t>六坝林场道路建设</t>
  </si>
  <si>
    <t>改善林场的生产生活条件。</t>
  </si>
  <si>
    <t>北摊林场业务用房提升改造项目</t>
  </si>
  <si>
    <t>国营民乐县北滩林场</t>
  </si>
  <si>
    <t xml:space="preserve">
2.北摊林场业务用房提升改造（维修改造业务用房485平方米，包含污水处理、水、电、暖改造等）。</t>
  </si>
  <si>
    <t>农村人居环境整治（3）</t>
  </si>
  <si>
    <t>全县覆膜面积67.5万亩，共计使用新膜4000吨左右，预计可回收废旧农膜6000吨，计划以“以旧换新”方式促进全县废旧农膜回收利用，即种植户给回收网点每交售20吨废旧农膜折纯后兑换1吨新膜（20公斤的废旧地膜对应1公斤新膜）。</t>
  </si>
  <si>
    <t>进一步改善耕地质量，促进生态良好发展和废旧资源再利用的显著措施，确保农村环境清洁，带动农业增产增效，增加农民收入。</t>
  </si>
  <si>
    <t>农机推广中心</t>
  </si>
  <si>
    <t xml:space="preserve">对全县10个镇及圆梦苑社区人居环境整治及垃圾中转站维修。南丰镇、永固镇、丰乐镇、顺化镇、圆梦苑社区、新天镇、洪水镇、三堡镇、民联镇、六坝镇、南古镇每个补助20万元。（资金用于清理农村生活垃圾、清理村内生活垃圾、及完善农村环境卫生治理建设，新建垃圾集中存放点及污水处理站等形成固定资产）
</t>
  </si>
  <si>
    <t>华瑞农业牛舍粪道改造治理</t>
  </si>
  <si>
    <t>华瑞农业牛舍粪道改造，刮粪板16套，刮粪机2套，板链机2套。</t>
  </si>
  <si>
    <t>牛舍所有粪污将用于生产生物有机肥后还田，进一步降低农业公司运营成本，减少环境污染。</t>
  </si>
  <si>
    <t>公共基础设施建设</t>
  </si>
  <si>
    <t>新建六坝镇北滩村园林组至民乐工业园区道路7.1公里。项目总投资568万元，衔接资金补助400万元。（中央300万元，省级100万元）</t>
  </si>
  <si>
    <t>项目总投资568万元，衔接资金补助400万元，带动周边群众52人参与务工，发放工资122.04万元。</t>
  </si>
  <si>
    <t>六坝镇
北滩村</t>
  </si>
  <si>
    <t>南古镇城南村道路修建0.3公里，铺设长600米，宽1.5米的人行道，污水管网改造2.7公里，并入污水处理厂。</t>
  </si>
  <si>
    <t>完善基础设施建设，改善居住条件，提高生活质量。</t>
  </si>
  <si>
    <t>改善城南村群众居住条件和交通条件，进一步改善居住条件，提高农民的生产生活水平。</t>
  </si>
  <si>
    <t>南古镇
城南村
城东村</t>
  </si>
  <si>
    <t>大堵麻供水工程杨坊干线杨坊段老旧主管改建工程预算表</t>
  </si>
  <si>
    <t>杨坊村</t>
  </si>
  <si>
    <t xml:space="preserve">改建老旧供水主管2.42km,配套修建排气井1座，更换阀门8台。
</t>
  </si>
  <si>
    <t>工程实施后，可提升杨坊以下王庄、克寨等7个村5673人的供水保障能力</t>
  </si>
  <si>
    <t>海潮坝供水工程丰乐干线白庙养殖场段管道改建工程</t>
  </si>
  <si>
    <t>丰乐镇白庙村</t>
  </si>
  <si>
    <t>改建存有供水隐患的管道1.58km，配套修建阀门井1座，更换阀门13台。效益：。</t>
  </si>
  <si>
    <t>工程实施后，可消除丰乐干线白庙养殖场段供水隐患，提升丰乐镇下片5200人的供水保障能力</t>
  </si>
  <si>
    <r>
      <rPr>
        <sz val="14"/>
        <color rgb="FF000000"/>
        <rFont val="仿宋"/>
        <family val="3"/>
        <charset val="134"/>
      </rPr>
      <t xml:space="preserve">1.落实2024年2个省级乡村建设示范村补助200万元。（张宋村、景会村）按照省级3大类（基础设施建设、基本公共服务、乡村治理和精神文明建设）23项指标创建补齐短板弱项，根据工程进度验收，每村补助100万元，补助资金200万元。资金用于村组道路建设，水、电、路、等基础设施建设项目（乡村建设实施方案的前12项可用）。
</t>
    </r>
    <r>
      <rPr>
        <b/>
        <sz val="14"/>
        <color rgb="FF000000"/>
        <rFont val="仿宋"/>
        <family val="3"/>
        <charset val="134"/>
      </rPr>
      <t>2.落实“1128”奖补政策，补助资金400万元。</t>
    </r>
    <r>
      <rPr>
        <sz val="14"/>
        <color rgb="FF000000"/>
        <rFont val="仿宋"/>
        <family val="3"/>
        <charset val="134"/>
      </rPr>
      <t>（1）对2023年授牌的1个省级和美乡村（六坝村），补助200万元；（2）2个市级和美乡村（三堡村、城南村）每村补助100万元，补助资金200万元；</t>
    </r>
  </si>
  <si>
    <t>渠系建设25.39公里，其中：永固镇十支1.5公里，南关村明管架设4公里；民联镇刘信村0.4公里，小川子0.3公里，龙山村1.7公里；新天镇山寨村滴管架设3公里，渠系1.75公里；南丰镇何庄村4公里；顺化镇宗寨村1.5公里；三堡镇任官村1公里；丰乐镇刘庄村1.95公里，双营村2公里；洪水镇里仁村0.82公里，叶官村0.32公里；南古镇盐城村0.45公里，杨坊村0.7公里；每公里补助20万元；</t>
  </si>
  <si>
    <r>
      <rPr>
        <sz val="14"/>
        <color rgb="FF00B0F0"/>
        <rFont val="仿宋"/>
        <family val="3"/>
        <charset val="134"/>
      </rPr>
      <t>渠系建设42.19公里，
1.南丰镇何庄村2公里，铁城子村1公里，永丰村3公里；
2.永固镇南关村4公里，滕庄村0.4公里；
3.六坝镇五坝村2.6公里，六坝村2.6公里，四坝村0.5公里，五庄村2.5公里，赵岗村3公里。
4.南古镇杨坊村2.88公里，王庄村0.4公里；左卫1.7公里；盐城1公里，
5.丰乐新庄1.8公里，双营村0.9公里；
6.顺化镇新天乐村6.8公里；曹营村0.34公里，松树村0.4公里。
7.洪水镇乐民村新建斗渠0.74KM（227线东侧），老号村新建斗渠2.5KM（东河湾1.82公里，西河湾0.73公里），烧房村新建斗渠（七斗渠1.13公里）；
8.童子坝东干九支1.2公里。补助资金61万。
9.龙山蓄水池建设1座，补助资金130万元。
10.六坝镇四堡村新建蓄水池1座1万立方米，补助资金40万元。</t>
    </r>
    <r>
      <rPr>
        <sz val="14"/>
        <rFont val="仿宋"/>
        <family val="3"/>
        <charset val="134"/>
      </rPr>
      <t xml:space="preserve">
</t>
    </r>
  </si>
  <si>
    <t xml:space="preserve">1.何庄新建100立方的蓄水池一座，供水管网1公里30万元，
2.六坝镇赵岗村人饮35公里；四堡村40公里，海潮坝6公里。
3.新天镇太平村人饮20公里，吴油村6公里。
4.南古镇高郝村11公里，周庄村16公里。
南丰镇马营村27.6公里。
</t>
  </si>
  <si>
    <t>对全县脱贫村及常住人口聚集地人饮管网及污水管网改造94公里，每公里补助1万元。其中：
1.永固镇姚寨村水厂至村内主管网5公里；
2.民联镇太和村40公里，东寨村8.5公里；
3.新天村8.5公里。
4.洪水镇吴庄村自来水管道架设6公里。
5.圆梦苑社区人饮工程16公里及设备维护维修。</t>
  </si>
  <si>
    <t>计划对已建成的52个“巾帼家美积分超市”进行货品补充，每个超市补货5000元，需资金26元；计划在2024年新建“巾帼家美积分超市”2个，每个超市配备货品1万元，需资金2万元。总计补助资金28万元。</t>
  </si>
  <si>
    <t>乡村寄递物流公益性岗位补助</t>
  </si>
  <si>
    <t>为2024年新开发的120个乡村寄递物流收发公益性岗位人员按600元/人每月的标准给予补助，计划发放12个月补助资金64.8万元。</t>
  </si>
  <si>
    <t>乡村公益性岗位和创稳网格员公益性岗位</t>
  </si>
  <si>
    <t xml:space="preserve">1.为2020年新增的222个公益性岗位人员，按500元/人每月的标准给予补助，计划发放12个月补助资金133.2万元，其中由省级乡村公益岗位就业补助资金补助66.6万元，剩余66.6万元由财政衔接推进乡村振兴补助资金列支。
2.为2020年172个创稳网格员公益性岗位人员，按500元/人每月的标准给予补助，计划发放12个月补助资金103.2万元。
</t>
  </si>
  <si>
    <t>民乐县乡村振兴局
人社局</t>
  </si>
  <si>
    <t>脱贫劳动力外出务工一次性交通补助（省外）</t>
  </si>
  <si>
    <t xml:space="preserve">鼓励引导脱贫劳动力（含监测帮扶对象）外出务工就业，
  1.计划为900名跨省务工稳定就业3个月以上的脱贫劳动力（含监测帮扶对象）按照600元/人的标准发放一次性交通补助，需补助资金54万元。
2.计划为2400名省外务工稳定就业3个月以上但不能提供相关证明资料的脱贫劳动力（含监测帮扶对象）按照200元/人的标准定额预付一次性交通补助，需补助资金48万元，
 </t>
  </si>
  <si>
    <t>脱贫劳动力外出务工一次性交通补助（省内）</t>
  </si>
  <si>
    <t>鼓励引导脱贫劳动力（含监测帮扶对象）外出务工就业，
1.计划为200名省内县外务工稳定就业3个月以上的脱贫劳动力（含监测帮扶对象）按照300元/人的标准发放一次性交通补助，需交通补助6万元。
2.计划为1000名省内县外务工稳定就业3个月以上但不能提供相关证明资料的脱贫劳动力（含监测帮扶对象）按照100元/人的标准定额预付一次性交通补助，需补助资金10万元。</t>
  </si>
  <si>
    <t>乡村就业工厂（帮扶车间）稳岗就业补助</t>
  </si>
  <si>
    <t>鼓励乡村就业工厂（帮扶车间）积极吸纳脱贫劳动力（含监测帮扶对象）稳定就业。对吸纳脱贫劳动力（含监测帮扶对象）稳定就业6个月，按照3000元/人标准给予乡村就业工厂（帮扶车间）就业奖补，计划乡村就业工厂（帮扶车间）稳定吸纳200脱贫劳动力（监测对象）稳定就业，需补助资金60万元。</t>
  </si>
  <si>
    <t xml:space="preserve">1.举办农业种植养殖、农产品品牌建设及加工营销、农业产业链及新型产业培育、智慧农业及农业数字经济、农村集体经济发展及产业经营管理、基层治理生态环保及乡村旅游等技术和农业全产业链、乡村工匠及技能技艺、新型职业农民、农业科技等现代农业产业人才培育的乡村振兴主题班次26期，开展乡村“五支队伍”培训工作，完成农业企业负责人、专业合作社成员、家庭农场主、种养殖大户、产业致富带头人等实用人才培训1700多人。对新型农业经营主体带头人、乡村建设带头人、返乡农民工、农业技术员、农村创新创业青年、种养加能手等开展专项培训，培训人数达1500余人，共计资金130万元。
2.全县2024年农村土地经营权流转暨村集体经济规范运营骨干能力提升培训班350人，共计资金24.2万元 </t>
  </si>
  <si>
    <t>乡村工匠技能培训</t>
  </si>
  <si>
    <t>1.对2023年认定的10名乡村工匠和2024年遴选储备的50名乡村工匠开展传统手工艺和手工业的乡村技能人才培训。
2.开展乡村工匠大讲堂等技能培训活动选拔储备工匠型、技能型人才。</t>
  </si>
  <si>
    <t>设立乡村工匠站（室）</t>
  </si>
  <si>
    <t>分领域设立乡村工匠站（室）。2024年建立乡村工匠站5个，支持设立名师工作室，推行乡村工匠特色学徒制，开展师徒传承、提升乡村工匠技艺、创作传统工艺精品、转化技艺研究成果，传承发展创新传统技艺，带动乡村特色产业发展，促进农民稳定就业增收。</t>
  </si>
  <si>
    <t>乡村工匠技能比武行动</t>
  </si>
  <si>
    <t>乡村工匠技能大赛</t>
  </si>
  <si>
    <t>实施乡村工匠技能比武行动。按照”彩虹张掖”乡村工匠技能竞赛工作要求,着眼挖掘传统工艺和乡村手工业者，培育技艺精湛乡村工匠，开展刺绣绒绣类、编制服装服饰类、掐丝彩岩画、麦秆画、烙画、布贴画、剪纸雕刻雕塑、手工文创产品等乡村工匠技能大赛。</t>
  </si>
  <si>
    <t>通过广泛搭建各类技术技能竞技平台，坚持以赛促培、以赛促训，激发广大乡村手工业者、传承艺人创新创造活力，带动乡村特色产业发展，促进农民创业就业，为乡村全面振兴提供人才支撑。</t>
  </si>
  <si>
    <t>为全县脱贫户家庭中目前正在接受中等职业教育、高等职业教育和技工类院校教育的875名学生，每生补助3000元</t>
  </si>
  <si>
    <t>金融扶贫项目</t>
  </si>
  <si>
    <t xml:space="preserve"> </t>
  </si>
  <si>
    <t xml:space="preserve">总投资 
</t>
  </si>
  <si>
    <t>共计项目（45个）</t>
  </si>
  <si>
    <t>民农领发
〔2023〕17号</t>
  </si>
  <si>
    <t>甘财振兴
〔2023〕28号</t>
  </si>
  <si>
    <t>甘财振兴
〔2023〕29号</t>
  </si>
  <si>
    <t>一、农业产业发展（21个）</t>
  </si>
  <si>
    <t>（一）马铃薯产业发展（3个）</t>
  </si>
  <si>
    <t>优质马铃薯基地代种基地建设项目</t>
  </si>
  <si>
    <t>在本县建立35个高效、专业的马铃薯代种基地，计划23个有实力、具备专业技术、生产经验和市场渠道的农户、合作社、企业为1000余户农户提供5万亩的代种服务，每亩补助320元用于受托方购买种子、化肥、农药等生产物资。</t>
  </si>
  <si>
    <t>1.项目实施，根据协议约定，受托方在生产经营获得收益后，将部分收益返还给农户。农户获得每亩不少于500元的收益。
2.受托方一部分收益可以以实物形式（如代种的农产品）的形式分配给农户。</t>
  </si>
  <si>
    <t>各镇及
经营主体</t>
  </si>
  <si>
    <t>支持马铃薯产业壮大村集体经济</t>
  </si>
  <si>
    <t>马铃薯经营主体与县域内重点马铃薯全粉加工企业签订销售合同，经营主体每交售1吨商品薯，补助种植基地所在村集体40元</t>
  </si>
  <si>
    <t>规模化的经营，降低生产成本，提高生产效益增加村集体收入，进一步发展壮大村集体经济。</t>
  </si>
  <si>
    <t>规模化的经营，降低生产成本，提高生产效益，村集体可以通过与企业合作社、种植大户等合作，共同发展马铃薯产业实现互利共赢。增加村集体收入，进一步发展壮大村集体经济。</t>
  </si>
  <si>
    <t>各村集体</t>
  </si>
  <si>
    <t xml:space="preserve">六坝镇气调库建设
</t>
  </si>
  <si>
    <t>六坝镇新建1万吨气调库2座，主要包括气调库的土建工程、设备购置安装、室外管网、场地硬化等其他附属设施工程。</t>
  </si>
  <si>
    <t>项目建成后，资产权属归六坝村股份经济合作社所有，资产以租赁或自营形式产生效益，建立与农户密切的利益联结机制。
1.项目实施后资产以租赁的方式向村集体缴纳不低于项目总投资5%的租赁费。在壮大村集体经济的同时促进农户增收。
2.为1300户农户提供就业岗位，增加工资性收入200多万元。
3.通过流转本镇村及周边群众的土地3000亩以上种植马铃薯，增加群众的财产性收入200多万。
4.项目以储藏2万吨马铃薯，可有效延长销售、加工时限，反季节销售，每吨可增加收入800元左右，年增加收入1600万元。大幅度提升我县马铃薯鲜储能力，极大的改善马铃薯收购、销售条件，增加马铃薯种植效益，助推马铃薯产业可持续发展。</t>
  </si>
  <si>
    <t>民乐县裕振投资开发有限责任公司民乐县丰源薯业</t>
  </si>
  <si>
    <r>
      <rPr>
        <sz val="14"/>
        <color rgb="FF000000"/>
        <rFont val="仿宋_GB2312"/>
        <family val="3"/>
        <charset val="134"/>
      </rPr>
      <t>1.</t>
    </r>
    <r>
      <rPr>
        <sz val="14"/>
        <color rgb="FF000000"/>
        <rFont val="宋体"/>
        <family val="3"/>
        <charset val="134"/>
      </rPr>
      <t> </t>
    </r>
    <r>
      <rPr>
        <sz val="14"/>
        <color rgb="FF000000"/>
        <rFont val="仿宋_GB2312"/>
        <family val="3"/>
        <charset val="134"/>
      </rPr>
      <t>良种基础母牛补助有助于提高畜牧业的整体质量和水平。更多的养殖户愿意投入到良种母牛的养殖中，从而增加了牛的存栏量和出栏量，推动畜牧业的快速发展。
2.畜牧业的发展可以带动相关产业的发展，如饲料加工、兽药生产、畜产品加工等，形成完整的产业链，促进当地经济的多元化发展。
3.可以鼓励更多农民参与到养殖业中，增加农民的就业机会和收入来源。
4.可以引导农民调整农业产业结构，从传统的种植业向畜牧业转型。这有助于优化农业产业布局，提高农业资源的利用效率，实现农业的可持续发展。</t>
    </r>
  </si>
  <si>
    <r>
      <rPr>
        <b/>
        <sz val="14"/>
        <color rgb="FF000000"/>
        <rFont val="仿宋_GB2312"/>
        <family val="3"/>
        <charset val="134"/>
      </rPr>
      <t xml:space="preserve">
</t>
    </r>
    <r>
      <rPr>
        <sz val="14"/>
        <color rgb="FF000000"/>
        <rFont val="仿宋_GB2312"/>
        <family val="3"/>
        <charset val="134"/>
      </rPr>
      <t>1.对贷款新改扩建圈舍扣棚面积达1500平方米以上，且存栏量达设计存栏50%以上的养殖场给予按照贷款当日LPR（市场报价率）贴息，单个养殖场贴息金额累计不超过200万元。
2.对贷款发展生猪产业的生猪规模养殖场，给予按照贷款当日LPR（市场报价率）贴息，单个养殖场最高不超过60万元。</t>
    </r>
    <r>
      <rPr>
        <b/>
        <sz val="14"/>
        <color rgb="FF000000"/>
        <rFont val="仿宋_GB2312"/>
        <family val="3"/>
        <charset val="134"/>
      </rPr>
      <t xml:space="preserve">
</t>
    </r>
  </si>
  <si>
    <t>（三）中药材产业发展（4个）</t>
  </si>
  <si>
    <t>中药材GAP基地代种建设项目</t>
  </si>
  <si>
    <t>中药材GAP基地代种建设项目建设内容，在本县建设中药材GAP种植基地7个，计划7个有实力、具备专业技术、生产经验和市场渠道的合作社、企业为农户提供代种服务，创建中药材GAP种植基地，代种1000亩以上的基地补助20万元，代种1000亩以下的基地补助10万元，用于受托方购买种子、化肥、农药等生产物资及GAP种植基地创建。受托方在中药材种植收获后所得收益，给农户每亩不低于500元的收益。</t>
  </si>
  <si>
    <t xml:space="preserve">提高民乐县中药材综合生产能力，从源头上加强中药材安全质量管理，增强中药材的市场竞争力，带动全县中药材向区域化、标准化、集约化方向发展，促进中药材产业持续、稳定发展。
</t>
  </si>
  <si>
    <t xml:space="preserve">1.项目实施，根据协议约定，受托方在生产经营获得收益后，将部分收益返还给农户。农户获得每亩不低于500元的收益，
2.受托方一部分收益可以以实物形式（如代种的农产品）的形式分配给农户。
</t>
  </si>
  <si>
    <t>中药材标准化代种种植基地建设项目</t>
  </si>
  <si>
    <t>在本县建立1个高效、专业的中药材代种基地，计划由民乐县金地生态农业科技发展有限责任公司为滕庄村153户农户提供0.5万亩的代种服务，每亩补助500元，用于受托方购买种苗、化肥、农药等生产物资。</t>
  </si>
  <si>
    <t xml:space="preserve">1.项目实施，根据协议约定，受托方在生产经营获得收益后，将部分收益返还给农户。农户获得每亩不低于500元的收益，
2.受托方一部分收益可以以实物形式（如代种的农产品）的形式分配给农户。
</t>
  </si>
  <si>
    <t>中药材种子种苗新品种试验示范繁育基地建设项目</t>
  </si>
  <si>
    <t>在本县建立6个中药材新品种种子种苗繁育试验示范基地，每个基地补助10万元。</t>
  </si>
  <si>
    <t>带动周边群众就近务工，增加群众的工资性收入。降低种植户的种植成本。</t>
  </si>
  <si>
    <t>农业品牌奖补项目</t>
  </si>
  <si>
    <t>企业、专业合作社、家庭农场、联合体（社）、协会组织等主体进行绿色、有机、地理标志证明商标等农产品质量认证，证书在有效期内且产品纳入《甘味农产品品牌目录》的，吸纳县内农户5人以上并稳定就业3个月以上，按时发放职工薪资报酬，给予“三品一标”认证主体奖励补助资金5万元。计划奖补“三品一标”产品8个，补助资金共40万元。（甘肃甘农生物科技有限公司民乐分公司有机产品1个5万元，甘肃浙民农业有限公司有机产品1个5万元，民乐陇瑞源种植专业合作社联合社有机产品1个5万元，张掖市远达食品有限责任公司有机产品1个5万元，甘肃银河食品集团有限责任公司绿色食品1个5万元，甘肃华瑞农业股份有限公司有机产品2个10万元，民乐县丰源薯业有限责任公司绿色食品1个5万元）</t>
  </si>
  <si>
    <t>支持经营主体进行品牌建设，农产品品牌运营和展销，打造一批市场占有率高、社会影响力大的“民”字号农产品品牌，提升民乐特色产品的知名度，带动产业发展</t>
  </si>
  <si>
    <t>（四）冷链设施建设奖补项目（8个）</t>
  </si>
  <si>
    <t>民乐陇瑞源种植专业合作社联合社农产品产地冷藏保鲜设施建设项目</t>
  </si>
  <si>
    <t>民联镇
黄朱庄村</t>
  </si>
  <si>
    <t xml:space="preserve">  对新建100吨机械冷库（5立方米容积折合1吨储藏能力）补助资金9万元，每增加100吨储藏能力增加补助资金7万元，单个建设主体最高补助资金不超过100万元。民乐陇瑞源种植专业合作社联合社投资51万元，建设中药材冷藏保鲜库1000立方米（200吨），并购置制冷设备1台，风机2台，补助资金16万元。</t>
  </si>
  <si>
    <t>项目建成后，可实现中药材错峰销售，淡储旺销，切实从源头解决农产品出村进城“最初一公里”的问题，降低中药材损耗和物流成本，中药材附加值得到显著提升，实现促进农户增收、产业提质增效。</t>
  </si>
  <si>
    <t>1.拓宽就业渠道，增加就业岗位，带动周边群众就近务工，增加群众的工资性收入。
2.收购本县内农户中药材，解决农户中药材卖难问题。</t>
  </si>
  <si>
    <t>根据《甘肃省农业农村厅、甘肃省财政厅关于印发〈2022年甘肃省农产品产地冷藏保鲜设施建设实施方案〉的通知》
（甘农财发〔2022〕42号），《甘肃省农业农村厅、甘肃省乡村振兴局〈关于做好农产品产地冷藏保鲜设施建设工作的通知〉（甘农市发）〔2023〕4号》文件</t>
  </si>
  <si>
    <t>民乐县易农种植专业合作社农产品产地冷藏保鲜设施建设项目</t>
  </si>
  <si>
    <t xml:space="preserve">   对新建100吨机械冷库（5立方米容积折合1吨储藏能力）补助资金9万元，每增加100吨储藏能力增加补助资金7万元，单个建设主体最高补助资金不超过100万元。民乐县易农种植专业合作社总投资70万元，建设中药材冷藏保鲜库1500立方（300吨），并购置制冷设备1台，风机2台，气液分离器1台，补助资金23万元。</t>
  </si>
  <si>
    <t>民乐县惠民农机服务专业合作社农产品产地冷藏保鲜设施建设项目</t>
  </si>
  <si>
    <t xml:space="preserve">   对新建100吨机械冷库（5立方米容积折合1吨储藏能力）补助资金9万元，每增加100吨储藏能力增加补助资金7万元，单个建设主体最高补助资金不超过100万元。
   民乐县惠民农机服务专业合作社投资251万元，修建马铃薯通风库7200立方米（2400吨），补助资金72万元。</t>
  </si>
  <si>
    <t>项目建成后可新增储藏能力2400吨，切实从源头解决农产品出村进城“最初一公里”的问题，降低马铃薯损耗和物流成本，通过错峰销售、淡贮旺销，使马铃薯附加值得到显著提升，实现促进农户增收、产业提质增效。</t>
  </si>
  <si>
    <t>1.拓宽就业渠道，增加就业岗位，带动周边群众就近务工，增加群众的工资性收入。
2.收购及代储本县内农户马铃薯，解决农户马铃薯卖难问题及存储问题。</t>
  </si>
  <si>
    <t>民乐县桑农种植专业合作社联合社农产品产地冷藏保鲜设施建设项目</t>
  </si>
  <si>
    <t xml:space="preserve">  对新建100吨机械冷库（5立方米容积折合1吨储藏能力）补助资金9万元，每增加100吨储藏能力增加补助资金7万元，单个建设主体最高补助资金不超过100万元。
  民乐县惠民农机服务专业合作社投资250万元，修建马铃薯通风库6900立方米（2300吨），补助资金70万元。</t>
  </si>
  <si>
    <t>项目建成后可新增储藏能力2300吨，切实从源头解决农产品出村进城“最初一公里”的问题，降低马铃薯损耗和物流成本，通过错峰销售、淡贮旺销，使马铃薯附加值得到显著提升，实现促进农户增收、产业提质增效。</t>
  </si>
  <si>
    <t>民乐县牧盛农业有限公司农产品产地冷藏保鲜设施建设项目</t>
  </si>
  <si>
    <t xml:space="preserve">  对新建100吨机械冷库（5立方米容积折合1吨储藏能力）补助资金9万元，每增加100吨储藏能力增加补助资金7万元，单个建设主体最高补助资金不超过100万元。
   民乐县牧盛农业发展有限公司投资354万元，建设果蔬冷藏保鲜库7740立方米（1500吨），并配套制冷设备及相关设备，补助资金100万元。
</t>
  </si>
  <si>
    <t>项目建成后，可新增储藏能力1500吨，切实从源头解决农产品出村进城“最初一公里”的问题，降低农产品损耗和物流成本，农产品附加值得到显著提升，实现促进农户增收、产业提质增效。</t>
  </si>
  <si>
    <t>1.拓宽就业渠道，增加就业岗位，带动周边群众就近务工，增加群众的工资性收入。
2.收购及代储本县内农户农产品，解决农户鲜活农产品卖难问题及存储问题。</t>
  </si>
  <si>
    <t>民乐县万江种植专业合作社农产品产地冷藏保鲜设施建设项目</t>
  </si>
  <si>
    <t xml:space="preserve">   对新建100吨机械冷库（5立方米容积折合1吨储藏能力）补助资金9万元，每增加100吨储藏能力增加补助资金7万元，单个建设主体最高补助资金不超过100万元。
   民乐县万江种植专业合作社投资326万元，建设果蔬冷藏保鲜库7120立方米（1400吨），并配套制冷设备及相关设备。补助资金100万元。
</t>
  </si>
  <si>
    <t>项目建成后，可新增储藏能力1400吨，切实从源头解决农产品出村进城“最初一公里”的问题，降低农产品损耗和物流成本，农产品附加值得到显著提升，实现促进农户增收、产业提质增效。</t>
  </si>
  <si>
    <t>民乐县富园养殖种植专业合作社农产品产地冷藏保鲜设施建设项目</t>
  </si>
  <si>
    <t xml:space="preserve">   对新建100吨机械冷库（5立方米容积折合1吨储藏能力）补助资金9万元，每增加100吨储藏能力增加补助资金7万元，单个建设主体最高补助资金不超过100万元。
   民乐县富园养殖种植专业合作社计划投资326万元，建设果蔬冷藏保鲜库7120立方米，1400吨，并配套制冷设备及相关设备。项目以以奖代补的方式，奖补合作社补助资金100万元。
</t>
  </si>
  <si>
    <t>民乐县海文种植养殖专业合作社农产品产地冷藏保鲜设施建设项目</t>
  </si>
  <si>
    <t xml:space="preserve">  对新建100吨机械冷库（5立方米容积折合1吨储藏能力）补助资金9万元，每增加100吨储藏能力增加补助资金7万元，单个建设主体最高补助资金不超过100万元。
   民乐县海文种植养殖专业合作社投资335万元，建设果蔬冷藏保鲜库7300立方米（1400吨），并配套制冷设备及相关设备，补助资金100万元。
</t>
  </si>
  <si>
    <t>（五）村集体经济发展项目（3个）</t>
  </si>
  <si>
    <t>六坝镇
五坝村
六坝镇
东上坝村
丰乐镇
涌泉村
新天镇
新天堡村</t>
  </si>
  <si>
    <t>2024年确定六坝镇五坝村、六坝镇东上坝村、丰乐镇涌泉村、新天镇新天堡村4个村为项目实施村。每村70万元村集体经济入股甘肃集华农业股份责任公司，进行马铃薯产业发展，入股资金用于集华农业配套基础设施建设。</t>
  </si>
  <si>
    <t>项目建成后，通过“企业+村集体+农户”的模式发展壮大4个村集体经济。同时，吸纳县内农户150人到马铃薯基地或者种苗繁育中心就业，人均增加收入1万元左右。</t>
  </si>
  <si>
    <t>项目建成后，形成的固定资产按比例确权到村集体，集华农业每年按照入股资金的5%为村集体进行保底分红，村集体每年增收3.5万元，收取的收益资金30%用于村集体积累，70%用于村集体公益事业发展及残疾人、困难家庭、孤儿等困难家庭补助。</t>
  </si>
  <si>
    <t>农业农村局
（经营指导站）</t>
  </si>
  <si>
    <t>六坝镇五坝村六坝镇东上坝村丰乐镇涌泉村新天镇新天堡村</t>
  </si>
  <si>
    <t>南丰镇
边庄村
永固镇
滕庄村
洪水镇
新丰村
民联镇
屯粮村
顺化镇
油房村</t>
  </si>
  <si>
    <t>项目建成后，通过“公司+村集体+农户”的模式发展壮大5个村集体经济。同时，吸纳县内农户300人到中药材基地就业，人均增加收入1万元左右。</t>
  </si>
  <si>
    <t>形成的固定资产按比例确权到村股份经济合作社，农投每年按照入股资金的5%为村集体进行保底分红，村集体每年增收3.5万元，收取的收益资金30%用于村集体积累，70%用于村集体公益事业发展及残疾人、困难家庭、孤儿等困难家庭补助。</t>
  </si>
  <si>
    <t>南丰镇边庄村永固镇滕庄村洪水镇新丰村民联镇屯粮村顺化镇油房村</t>
  </si>
  <si>
    <t>支持发展壮大村级集体经济</t>
  </si>
  <si>
    <t>雪麦公司购置生产设备1套。</t>
  </si>
  <si>
    <t>项目建成后，形成的固定资产权属归三堡村股份经济合作社，农投每年按照入股资金的5%为村集体进行保底分红，村集体每年增收3.5万元，收取的收益资金30%用于村集体积累，70%用于村集体公益事业发展及残疾人、困难家庭、孤儿等困难家庭补助。</t>
  </si>
  <si>
    <t>（六）小额信贷贴息项目（1个）</t>
  </si>
  <si>
    <t>二、乡村建设行动（15个）</t>
  </si>
  <si>
    <t>（一）欠发达国有林场巩固提升项目（2个）</t>
  </si>
  <si>
    <t>民乐县
林业和草原局</t>
  </si>
  <si>
    <t xml:space="preserve">六坝林场
</t>
  </si>
  <si>
    <t xml:space="preserve">
北摊林场业务用房提升改造（维修改造业务用房485平方米，包含污水处理、水、电改造等）。</t>
  </si>
  <si>
    <t xml:space="preserve">
北滩林场</t>
  </si>
  <si>
    <t>（二）农村人居环境整治（2）</t>
  </si>
  <si>
    <t>华瑞农业</t>
  </si>
  <si>
    <t>牛舍所有粪污将用于生产生物有机肥后还田，进一步降低农业公司运营成本，减少环境污染，同时带动周边10户以上群众就近务工，增加农户工资性收入3000元以上。</t>
  </si>
  <si>
    <t>（三）公共基础设施建设（11个）</t>
  </si>
  <si>
    <t>项目实施后，形成固定资产归六坝镇股份经济合作社所有，项目总投资568万元，衔接资金补助400万元，带动周边群众52人参与务工，发放工资122.04万元。</t>
  </si>
  <si>
    <t>大堵麻供水工程杨坊干线杨坊段老旧主管改建工程</t>
  </si>
  <si>
    <t>丰乐镇
白庙村</t>
  </si>
  <si>
    <t>改建存有供水隐患的管道1.58km，配套修建阀门井1座，更换阀门13台。</t>
  </si>
  <si>
    <t>丰乐镇</t>
  </si>
  <si>
    <t>顺化镇张宋村基础设施建设项目</t>
  </si>
  <si>
    <t>顺化镇
张宋村</t>
  </si>
  <si>
    <r>
      <rPr>
        <sz val="14"/>
        <color rgb="FF000000"/>
        <rFont val="仿宋_GB2312"/>
        <family val="3"/>
        <charset val="134"/>
      </rPr>
      <t>地平及踏步台进行维修49</t>
    </r>
    <r>
      <rPr>
        <sz val="14"/>
        <color rgb="FF000000"/>
        <rFont val="宋体"/>
        <family val="3"/>
        <charset val="134"/>
      </rPr>
      <t>㎡</t>
    </r>
    <r>
      <rPr>
        <sz val="14"/>
        <color rgb="FF000000"/>
        <rFont val="仿宋_GB2312"/>
        <family val="3"/>
        <charset val="134"/>
      </rPr>
      <t>，拆除破损地砖310</t>
    </r>
    <r>
      <rPr>
        <sz val="14"/>
        <color rgb="FF000000"/>
        <rFont val="宋体"/>
        <family val="3"/>
        <charset val="134"/>
      </rPr>
      <t>㎡</t>
    </r>
    <r>
      <rPr>
        <sz val="14"/>
        <color rgb="FF000000"/>
        <rFont val="仿宋_GB2312"/>
        <family val="3"/>
        <charset val="134"/>
      </rPr>
      <t>，修复破损花池砖275.04</t>
    </r>
    <r>
      <rPr>
        <sz val="14"/>
        <color rgb="FF000000"/>
        <rFont val="宋体"/>
        <family val="3"/>
        <charset val="134"/>
      </rPr>
      <t>㎡</t>
    </r>
    <r>
      <rPr>
        <sz val="14"/>
        <color rgb="FF000000"/>
        <rFont val="仿宋_GB2312"/>
        <family val="3"/>
        <charset val="134"/>
      </rPr>
      <t>，重新规划铺设地砖284.4</t>
    </r>
    <r>
      <rPr>
        <sz val="14"/>
        <color rgb="FF000000"/>
        <rFont val="宋体"/>
        <family val="3"/>
        <charset val="134"/>
      </rPr>
      <t>㎡</t>
    </r>
    <r>
      <rPr>
        <sz val="14"/>
        <color rgb="FF000000"/>
        <rFont val="仿宋_GB2312"/>
        <family val="3"/>
        <charset val="134"/>
      </rPr>
      <t>，公共厕更换水箱3个，更换厕所厕具4个，更换排气风扇2个，对排水管道进行维修更换28米。购买垃圾桶50个。民南公路两侧路肩及路沿石、人行道铺设，拆除加修复重铺2164.8平米。民南公路两侧人居环境整治，包括死树清理、路肩树池平整、垃圾清运等。破损花池砖进行修复更换395</t>
    </r>
    <r>
      <rPr>
        <sz val="14"/>
        <color rgb="FF000000"/>
        <rFont val="宋体"/>
        <family val="3"/>
        <charset val="134"/>
      </rPr>
      <t>㎡</t>
    </r>
    <r>
      <rPr>
        <sz val="14"/>
        <color rgb="FF000000"/>
        <rFont val="仿宋_GB2312"/>
        <family val="3"/>
        <charset val="134"/>
      </rPr>
      <t>，损坏路面进行硬化1075.6</t>
    </r>
    <r>
      <rPr>
        <sz val="14"/>
        <color rgb="FF000000"/>
        <rFont val="宋体"/>
        <family val="3"/>
        <charset val="134"/>
      </rPr>
      <t>㎡</t>
    </r>
    <r>
      <rPr>
        <sz val="14"/>
        <color rgb="FF000000"/>
        <rFont val="仿宋_GB2312"/>
        <family val="3"/>
        <charset val="134"/>
      </rPr>
      <t>，人行道缺口处铺设渗水砖189.86</t>
    </r>
    <r>
      <rPr>
        <sz val="14"/>
        <color rgb="FF000000"/>
        <rFont val="宋体"/>
        <family val="3"/>
        <charset val="134"/>
      </rPr>
      <t>㎡</t>
    </r>
    <r>
      <rPr>
        <sz val="14"/>
        <color rgb="FF000000"/>
        <rFont val="仿宋_GB2312"/>
        <family val="3"/>
        <charset val="134"/>
      </rPr>
      <t>，巷道内破损人行道砖换铺356</t>
    </r>
    <r>
      <rPr>
        <sz val="14"/>
        <color rgb="FF000000"/>
        <rFont val="宋体"/>
        <family val="3"/>
        <charset val="134"/>
      </rPr>
      <t>㎡</t>
    </r>
    <r>
      <rPr>
        <sz val="14"/>
        <color rgb="FF000000"/>
        <rFont val="仿宋_GB2312"/>
        <family val="3"/>
        <charset val="134"/>
      </rPr>
      <t>。新架设路灯26盏；同时对沿路沿线路灯、电线杆进行净化处理，对已有路灯进行修理，更换电池及灯头控制器，更换灯光源，对广场原有中华灯进行维修改造，旧灯维修。</t>
    </r>
  </si>
  <si>
    <t>学习运用“千万工程”经验，推动省级示范村建设再上水平。通过项目建设补齐基础设施短板、基础设施不断完善，乡村风貌日新月异、人居环境持续向好，公共服务更加便捷。提升群众获得感和幸福感。</t>
  </si>
  <si>
    <t>在建设过程中充分吸纳当地劳动力就业，带动群众务工增收，注重发挥项目效益，切实提升人居环境质量，夯实乡村建设基础。项目结算后，及时办理项目资产接收登记，加强资产管护，发挥群众共享共管优势，提升群众获得感。</t>
  </si>
  <si>
    <t>顺化镇
人民政府</t>
  </si>
  <si>
    <t>南古镇景会村基础设施建设项目</t>
  </si>
  <si>
    <t>南古镇
景会村</t>
  </si>
  <si>
    <r>
      <rPr>
        <sz val="14"/>
        <color rgb="FF000000"/>
        <rFont val="仿宋_GB2312"/>
        <family val="3"/>
        <charset val="134"/>
      </rPr>
      <t>景会村自来水管网改建17公里，并架设分水器、水井等基础设施，道路两侧人行道更换渗水砖500</t>
    </r>
    <r>
      <rPr>
        <sz val="14"/>
        <color rgb="FF000000"/>
        <rFont val="宋体"/>
        <family val="3"/>
        <charset val="134"/>
      </rPr>
      <t>㎡</t>
    </r>
    <r>
      <rPr>
        <sz val="14"/>
        <color rgb="FF000000"/>
        <rFont val="仿宋_GB2312"/>
        <family val="3"/>
        <charset val="134"/>
      </rPr>
      <t>、路沿石250m，路灯维修45盏，购置垃圾桶65个，维修垃圾中转站1处。完成0.6公里道路建设，维修通村道路破损路面86</t>
    </r>
    <r>
      <rPr>
        <sz val="14"/>
        <color rgb="FF000000"/>
        <rFont val="宋体"/>
        <family val="3"/>
        <charset val="134"/>
      </rPr>
      <t>㎡</t>
    </r>
    <r>
      <rPr>
        <sz val="14"/>
        <color rgb="FF000000"/>
        <rFont val="仿宋_GB2312"/>
        <family val="3"/>
        <charset val="134"/>
      </rPr>
      <t>，架设涵管1处，产业路铺设砾石2340</t>
    </r>
    <r>
      <rPr>
        <sz val="14"/>
        <color rgb="FF000000"/>
        <rFont val="宋体"/>
        <family val="3"/>
        <charset val="134"/>
      </rPr>
      <t>㎡</t>
    </r>
    <r>
      <rPr>
        <sz val="14"/>
        <color rgb="FF000000"/>
        <rFont val="仿宋_GB2312"/>
        <family val="3"/>
        <charset val="134"/>
      </rPr>
      <t>，村内广场地坪修复260</t>
    </r>
    <r>
      <rPr>
        <sz val="14"/>
        <color rgb="FF000000"/>
        <rFont val="宋体"/>
        <family val="3"/>
        <charset val="134"/>
      </rPr>
      <t>㎡</t>
    </r>
    <r>
      <rPr>
        <sz val="14"/>
        <color rgb="FF000000"/>
        <rFont val="仿宋_GB2312"/>
        <family val="3"/>
        <charset val="134"/>
      </rPr>
      <t>、护坡维修253</t>
    </r>
    <r>
      <rPr>
        <sz val="14"/>
        <color rgb="FF000000"/>
        <rFont val="宋体"/>
        <family val="3"/>
        <charset val="134"/>
      </rPr>
      <t>㎡</t>
    </r>
    <r>
      <rPr>
        <sz val="14"/>
        <color rgb="FF000000"/>
        <rFont val="仿宋_GB2312"/>
        <family val="3"/>
        <charset val="134"/>
      </rPr>
      <t>、更换渗水砖360</t>
    </r>
    <r>
      <rPr>
        <sz val="14"/>
        <color rgb="FF000000"/>
        <rFont val="宋体"/>
        <family val="3"/>
        <charset val="134"/>
      </rPr>
      <t>㎡</t>
    </r>
    <r>
      <rPr>
        <sz val="14"/>
        <color rgb="FF000000"/>
        <rFont val="仿宋_GB2312"/>
        <family val="3"/>
        <charset val="134"/>
      </rPr>
      <t>，公厕1处，蓄水池附属设施1处。</t>
    </r>
  </si>
  <si>
    <t>进一步解决农户出行难问题和饮水安全，改善群众的居住条件，提高生活水平。</t>
  </si>
  <si>
    <t>为村民提供更好的基础设施和公共服务条件，提高村民的生活便利性和幸福感。</t>
  </si>
  <si>
    <t>南古镇
人民政府</t>
  </si>
  <si>
    <t>六坝镇六坝村基础设施建设项目</t>
  </si>
  <si>
    <t>地坪硬化5300平方米，新建供水管网1公里，新建供电线路1公里，路沿石铺设500米</t>
  </si>
  <si>
    <t>学习运用“千万工程”经验，推动和美乡村建设再上水平。通过项目建设补齐基础设施短板、基础设施不断完善，乡村风貌日新月异、人居环境持续向好，公共服务更加便捷。提升群众获得感和幸福感。</t>
  </si>
  <si>
    <t>六坝镇
人民政府</t>
  </si>
  <si>
    <t>三堡镇三堡村基础设施建设</t>
  </si>
  <si>
    <t>三堡镇三堡村场地硬化1500平方米，集镇公厕维修改造3处，路灯架设45盏，维修80盏。</t>
  </si>
  <si>
    <t>改善群众的居住条件，提高生活水平。</t>
  </si>
  <si>
    <t>三堡镇
人民政府</t>
  </si>
  <si>
    <t xml:space="preserve">渠系建设46.42公里，其中：
1.永固镇十支1.5公里，南关村明管架设4公里；南关村4公里，
2.民联镇刘信村0.4公里，小川子0.3公里，龙山村1.7公里，东寨村2.8公里；
3.新天镇山寨村滴管架设4.75公里；
4.南丰镇何庄村4公里，铁城村1公里，黑山村1.38公里；
5.顺化镇宗寨村1.5公里；
6.丰乐镇刘庄村1.95公里，双营村2公里，新庄村2.6公里；
7.洪水镇里仁村0.82公里，叶官村0.32公里，老号村新建斗渠2.5公里，烧坊村新建斗渠1.6公里。
8.南古镇盐城村0.45公里，杨坊村0.7公里；   
9.三堡镇任官村1公里，下吾旗村1.4公里；
10.六坝镇六坝村2.6公里，四坝村0.5公里。
</t>
  </si>
  <si>
    <t>项目实施，通过灌溉设施建设，输水能力和灌溉效益上升30%。同时，带动周边群众就地务工，增加务工收入。</t>
  </si>
  <si>
    <t xml:space="preserve">对全县脱贫村及常住人口聚集地人饮管网及污水管网改造，每公里补助1万元。其中：
1.永固镇姚寨村水厂至村内主管网5公里；
2.民联镇太和村40公里，东寨村8.5公里，复兴村8公里；
3.新天镇马均村8.5公里，太平村20公里，吴油村6公里。
4.洪水镇吴庄村自来水管道架设6公里。
5.圆梦苑社区人饮工程16公里及设备维护维修。
6.南古镇高郝村人饮管网改造11公里，周庄村16公里。
7.六坝镇赵岗村人饮管网改造35公里；四堡村40公里，海潮坝6公里。
8.丰乐镇何庄新建100立方的人饮蓄水池1座及供水管网改造3公里，管理用房1座.
</t>
  </si>
  <si>
    <t>南古镇城南村公共基础设施建设项目</t>
  </si>
  <si>
    <t>路灯维修32盏，街道集中整治176处，电线架设2公里，改建村级社区服务中心1处，配备垃圾桶80个。</t>
  </si>
  <si>
    <t>三、就业奖补项目（7个）</t>
  </si>
  <si>
    <r>
      <rPr>
        <sz val="14"/>
        <color rgb="FF000000"/>
        <rFont val="仿宋_GB2312"/>
        <family val="3"/>
        <charset val="134"/>
      </rPr>
      <t>鼓励引导脱贫劳动力（含监测帮扶对象）外出务工就业，
  1.计划为1900名跨省务工稳定就业3个月以上的脱贫劳动力（含监测帮扶对</t>
    </r>
    <r>
      <rPr>
        <sz val="14"/>
        <rFont val="仿宋_GB2312"/>
        <family val="3"/>
        <charset val="134"/>
      </rPr>
      <t>象）按照600元/人的标准发放一次性交通补助，需补助资金114万元。
2.计划为1860名省外务工稳定就业3个月以上但不能提供相关证明资料的脱贫劳动力（含监测帮扶对象）按照200元/人的标准定额预付一次性交通补助，需补助资金37.2</t>
    </r>
    <r>
      <rPr>
        <sz val="14"/>
        <color rgb="FF000000"/>
        <rFont val="仿宋_GB2312"/>
        <family val="3"/>
        <charset val="134"/>
      </rPr>
      <t xml:space="preserve">万元，
 </t>
    </r>
  </si>
  <si>
    <t xml:space="preserve">1.举办农业种植养殖、农产品品牌建设及加工营销、农业产业链及新型产业培育、智慧农业及农业数字经济、农村集体经济发展及产业经营管理、基层治理生态环保及乡村旅游等技术和农业全产业链、乡村工匠及技能技艺、农业科技等现代农业产业人才培育的乡村振兴主题班次26期，开展乡村“五支队伍”培训工作，完成农业企业负责人、专业合作社成员、家庭农场主、种养殖大户、产业致富带头人等实用人才培训1700多人。对新型农业经营主体带头人、乡村建设带头人、返乡农民工、农业技术员、农村创新创业青年、种养加能手等开展专项培训，培训人数达1500余人。
</t>
  </si>
  <si>
    <t>创业致富带头人能力提升培训</t>
  </si>
  <si>
    <t>农业农村局（经管站）</t>
  </si>
  <si>
    <t>面向退役军人、返乡创业大中专毕业生、农民工等返乡群体，帮助其补齐农业农村知识短板，加强创业创新群体的职业技能培训，提升就业创业能力。</t>
  </si>
  <si>
    <t>帮助其补齐农业农村知识短板，加强创业创新群体的职业技能培训，提升就业创业能力。</t>
  </si>
  <si>
    <t xml:space="preserve">
农业农村局</t>
  </si>
  <si>
    <t xml:space="preserve">
农业农村局
（经管站）</t>
  </si>
  <si>
    <t>产业致富带头人能力提升培训</t>
  </si>
  <si>
    <t>围绕粮食和特色农产品等产业，开展技术培训，提升种植管理水平，提高农业产业发展水平，促进丰产丰收。</t>
  </si>
  <si>
    <t>提升种植管理水平，提高农业产业发展水平，促进丰产丰收。</t>
  </si>
  <si>
    <t>为全县脱贫户家庭中目前正在接受中等职业教育、高等职业教育和技工类院校教育的1000名学生，每生补助3000元</t>
  </si>
  <si>
    <t>进一步拓展就业渠道，更容易获得稳定的就业岗位，从而实现家庭增收，改善家庭的经济状况。</t>
  </si>
  <si>
    <t>四、金融扶贫项目（1个）</t>
  </si>
  <si>
    <t>五、项目管理费（1个）</t>
  </si>
  <si>
    <t>主要用于帮扶项目的规划编制、项目评估、论证、招投标、监理、检查验收相关的开支。</t>
  </si>
  <si>
    <t>县农投公司</t>
  </si>
  <si>
    <t>县农业农村局
（畜牧股）</t>
  </si>
  <si>
    <t>法律明白人培训</t>
  </si>
  <si>
    <t>司法局</t>
  </si>
  <si>
    <t>全县法律明白人培训150人。</t>
  </si>
  <si>
    <t>通过法律明白人的培训，能够及时化解矛盾，防止矛盾激化升级，为社会稳定提供有力保障。
法律明白人作为法治建设的基层力量，有助于将法治理念深入到社会的各个角落，推动国家依法治国进程。</t>
  </si>
  <si>
    <t>法律明白人可以协助调解社区内的矛盾纠纷，引导居民通过合法途径解决问题，减少冲突和不稳定因素，营造和谐的社区环境。</t>
  </si>
  <si>
    <t xml:space="preserve">
司法局</t>
  </si>
  <si>
    <t>民联镇万头肉牛标准化繁育基地项目</t>
  </si>
  <si>
    <t>民联镇下翟寨村</t>
  </si>
  <si>
    <t>民联镇人民政府</t>
  </si>
  <si>
    <t>南丰镇炒面庄村</t>
  </si>
  <si>
    <t>南丰镇人民政府</t>
  </si>
  <si>
    <t>工业园区</t>
  </si>
  <si>
    <t>鸿飞生物有限科技公司食用菌种植产能提升项目</t>
  </si>
  <si>
    <t>民乐县2024年财政衔接推进乡村振兴补助资金项目调整计划表</t>
  </si>
  <si>
    <t>民乐县高科技智能化设施温室建设项目</t>
  </si>
  <si>
    <t>2023.7-2025.7</t>
  </si>
  <si>
    <t xml:space="preserve">民乐工业园区 </t>
  </si>
  <si>
    <t>建设温室大棚1栋及功能区用房1座,总建筑面积约110469.88平方米。其中:1#温室建筑面积95132.34 平方米、功能区用房建筑面积 15337.54 平方米。功能区保鲜库、分拣包装区、设备区等。</t>
  </si>
  <si>
    <t>项目实施，可以提高产量和产值，从而提高销售收入，降低劳动力成本，带动就业和相关产业发展，创造更多的就业机会。促进农业现代化技术推广。</t>
  </si>
  <si>
    <t>项目建成后，形成的固定资产权属归农业农村局，按照“谁主管、谁负责”的原则，由项目实施主体与农业农村局以不低于同期银行基准利率资产使用收益签订收益分红合同，收益分红上交农业农村局专项账户后，按照“发展壮大村集体经济收益资金分配方案”，收益分红资金由经管站提出使用计划，农业农村局审批后，用于壮大全县172个行政村村集体经济。</t>
  </si>
  <si>
    <t>县农业农村局
（农技中心）</t>
  </si>
  <si>
    <t>民乐县昌芳生态农林牧发展有限公司新建圈舍扣棚面积达5000平方米以上，配套饲草棚、粪污处理等设施设备，且存栏量达设计存栏50%以上，按照总投资30%给与补助，衔接资金投入200万元用于建设2000平米圈舍。</t>
  </si>
  <si>
    <t>全县规模化养殖水平持续提高。全县肉牛（牦牛）年出栏新增1.1万头，畜牧产值可增加1.32亿元。通过集中修建养殖场，调整了农业农村产业结构，推动了零散养殖模式向规模化、标准化、集约化养殖模式转变。同时，将分散的养殖户集中在一起，通过配套粪污处理设施设备，大大提高了粪污资源化利用水平，有效改善了人居环境，达到经济、社会、生态同步提高。</t>
  </si>
  <si>
    <r>
      <rPr>
        <sz val="20"/>
        <rFont val="仿宋_GB2312"/>
        <family val="3"/>
        <charset val="134"/>
      </rPr>
      <t>民乐县</t>
    </r>
    <r>
      <rPr>
        <sz val="20"/>
        <rFont val="宋体"/>
        <family val="3"/>
        <charset val="134"/>
      </rPr>
      <t>犇</t>
    </r>
    <r>
      <rPr>
        <sz val="20"/>
        <rFont val="仿宋_GB2312"/>
        <family val="3"/>
        <charset val="134"/>
      </rPr>
      <t>腾丰牧养殖专业合作社改造提升项目</t>
    </r>
  </si>
  <si>
    <t>洪水镇上柴村</t>
  </si>
  <si>
    <t>总投资166万元以上，改扩建圈舍扣棚面积达3000平方米以上，改造提升场区道路，配套饲草棚、粪污处理等设施设备，且存栏量达设计存栏50%以上的养殖场，按照总投资30%给与补助，衔接资金投入50万元用于改造提升场区道路1公里。</t>
  </si>
  <si>
    <t>全县规模化养殖水平持续提高。全县肉牛（牦牛）年出栏新增0.6万头，畜牧产值可增加0.72亿元。通过改造提升养殖场相关设施设备，有效改善了人居环境，达到经济、社会、生态同步提高。</t>
  </si>
  <si>
    <t>洪水镇人民政府</t>
  </si>
  <si>
    <t>鸿飞生物有限科技公司食用菌种植产能提升项目水冷空调10台；灭菌锅炉两台；套袋机1个；蒸汽锅炉1个，地面硬化3000米。</t>
  </si>
  <si>
    <t>项目实施，可以带动周边群众发展食用菌产业，同时为种植农户开展农业种植培训，把种植技术传授给辖区农户。种植食用菌，不仅促进了村集体经济增收，还带动辖区农户提高经济收益。</t>
  </si>
  <si>
    <t>南丰镇杂粮及榨油坊加工作坊项目</t>
  </si>
  <si>
    <r>
      <rPr>
        <sz val="20"/>
        <rFont val="仿宋_GB2312"/>
        <family val="3"/>
        <charset val="134"/>
      </rPr>
      <t>南丰镇炒面庄村新建阳光罩棚1727平方米，投资44.902万元，硬化地坪1800</t>
    </r>
    <r>
      <rPr>
        <sz val="20"/>
        <rFont val="宋体"/>
        <family val="3"/>
        <charset val="134"/>
      </rPr>
      <t>㎡，投资</t>
    </r>
    <r>
      <rPr>
        <sz val="20"/>
        <rFont val="仿宋_GB2312"/>
        <family val="3"/>
        <charset val="134"/>
      </rPr>
      <t>21.6万元。</t>
    </r>
  </si>
  <si>
    <t>项目实施，可以收购当地农户种植的菜籽、谷子青稞等农作物初加工，形成了以杂粮为主的特色产业，不断完善经营模式，推动村集体经济的持续壮大。</t>
  </si>
  <si>
    <t>项目建成后，形成的固定资产权属归炒面庄村股份经济合作社，通过农产品初加工，可以调动农户的种植积极性，带动周边群众10户就地就近务工，增加工资性收入，促进群众增收致富。同时，进一步壮大村集体经济。</t>
  </si>
  <si>
    <t>农业经营主体联农带农务工奖补</t>
  </si>
  <si>
    <t>农业经营主体</t>
  </si>
  <si>
    <t>对通过订单生产、托养托管、技术服务等方式联农带农效果好的农业经营主体，当年通过订单生产、托养托管、技术服务等方式带动50户以上农户深度参与生产经营，且吸纳本县区劳动力务工就业10名以上的，每吸纳1名农村劳动力务工就业累计达到3个月以上，且按时足额支付劳动报酬的，给与农业经营主体不高于3000元的一次性奖补，累计最高奖补额度不得超过50万元。</t>
  </si>
  <si>
    <t>激励农业经营主体做大做强，带动全县种植业、农产品加工业发展壮大。</t>
  </si>
  <si>
    <t>鼓励农业经营主体吸纳农民务工，带动农民增收，实现多方共赢，农业经营主体为农民提供务工机会，农民通过付出劳动获得工资报酬，直接增加了现金收入。
2.奖补政策激励经营主体优先与当地农民签订长期或季节性务工合同，减少农民就业的季节性和临时性波动，降低失业风险，使农民有相对稳定的收入预期。
3.获得奖补后，经营主体能以更合理成本吸引和留住劳动力，满足生产经营中的人力需求，，提高经济效益。</t>
  </si>
  <si>
    <t>农业经营主体贷款贴息</t>
  </si>
  <si>
    <t>对通过订单生产、托养托管、技术服务等方式联农带农效果好的农业经营主体当年用于农业产业发展的贷款，可使用衔接资金按照不高于贷款利率的50%给予一次性差额贴息，最高贴息额度不高于50万元。</t>
  </si>
  <si>
    <t>缓解企业的经济压力，促进产业发展，有助于实现政府扶持农业产业发展的政策目标，促进农业现代化、产业化，提高农业综合生产能力，保障农产品供应稳定。</t>
  </si>
  <si>
    <t xml:space="preserve">
 1.政府贴息降低了金融机构的信贷风险。农业经营主体的还款压力减小，违约风险也随之降低。
2.直接减轻了经营主体的财务负担。降低了融资成本，使他们能够有更多资金用于扩大生产规模、更新农业设备、引进新技术等。
</t>
  </si>
  <si>
    <t xml:space="preserve">
顺化镇
新天乐村
六坝镇
五坝村
北滩村
新天镇
山寨村
民联镇
龙山村
</t>
  </si>
  <si>
    <t xml:space="preserve">渠系建设11.4公里，每公里补助20万元。
1.顺化镇新天乐村6.8公里。
2.民联镇龙山蓄水池建设1座，补助资金130万元，
3.六坝镇五坝村1.4公里，五庄村1公里，北滩村0.5公里，4.六坝村新建蓄水池1座，补助资金68.34万元。
4.新天镇山寨村建设蓄水池1座并配套附属设施，补助资金136万元。闫户村大庄组渠系建设1.7公里。
</t>
  </si>
  <si>
    <t>通过灌溉设施建设，输水能力和灌溉效益上升30%。有效缓解季节性农业灌溉用水压力，进一步提升用水安全保障能力。</t>
  </si>
  <si>
    <t>项目实施，通过灌溉设施建设，输水能力和灌溉效益上升30%。同时，带动周边群众就地务工，增加务工收入。有效调节周边耕地灌溉用水短缺问题，减少农户灌溉成本，提高农户经营效益。</t>
  </si>
  <si>
    <t xml:space="preserve">
顺化镇
民联镇
六坝镇
新天镇
</t>
  </si>
  <si>
    <t xml:space="preserve">
新天乐村
五坝村
北滩村
山寨村
龙山村
闫户村
六坝村
五庄村
</t>
  </si>
  <si>
    <t>南丰镇人饮管网改造项目</t>
  </si>
  <si>
    <t xml:space="preserve">
南丰镇
</t>
  </si>
  <si>
    <t xml:space="preserve">
南丰镇人饮管网改造10公里，每公里补助1万元。其中：张连庄村2公里，黑山村4公里，何庄村4公里。
</t>
  </si>
  <si>
    <t>南丰镇
张连庄村
黑山村
何庄村</t>
  </si>
  <si>
    <t>南丰镇人居环境整治</t>
  </si>
  <si>
    <t>南丰镇
黑山村
边庄村
炒面庄村</t>
  </si>
  <si>
    <r>
      <rPr>
        <sz val="20"/>
        <rFont val="仿宋_GB2312"/>
        <family val="3"/>
        <charset val="134"/>
      </rPr>
      <t>1.对集镇污水池进行重建，拆除原坍塌破损污水池，在旧址建设90m</t>
    </r>
    <r>
      <rPr>
        <sz val="20"/>
        <rFont val="宋体"/>
        <family val="3"/>
        <charset val="134"/>
      </rPr>
      <t>³</t>
    </r>
    <r>
      <rPr>
        <sz val="20"/>
        <rFont val="仿宋_GB2312"/>
        <family val="3"/>
        <charset val="134"/>
      </rPr>
      <t>污水池；
2.对黑山村、边庄村、炒面庄村4个垃圾中转站进行维修；
3.对民乐县南丰镇国道227沿线、各村主干道、高铁沿线、张扁高速公路沿线、扁都口景区等地区开展人居环境集中整治等活动。</t>
    </r>
  </si>
  <si>
    <t>通过持续加大人居环境整治力度，整治国道227沿线、各村主干道、高铁沿线、张扁高速公路沿线、扁都口景区等重点区域，达到宜居宜业美丽生态村庄。</t>
  </si>
  <si>
    <t xml:space="preserve">
南丰镇人民政府</t>
  </si>
  <si>
    <t xml:space="preserve">
南丰镇
黑山村
边庄村
炒面庄村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</si>
</sst>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8" formatCode="0.0_ "/>
    <numFmt numFmtId="179" formatCode="0_);[Red]\(0\)"/>
    <numFmt numFmtId="180" formatCode="0.0000_ "/>
    <numFmt numFmtId="181" formatCode="0_ "/>
    <numFmt numFmtId="182" formatCode="0.00_ "/>
    <numFmt numFmtId="183" formatCode="0.0_);[Red]\(0.0\)"/>
    <numFmt numFmtId="184" formatCode="0.000_ "/>
    <numFmt numFmtId="185" formatCode="0.00_);[Red]\(0.00\)"/>
    <numFmt numFmtId="186" formatCode="0.0000_);[Red]\(0.0000\)"/>
    <numFmt numFmtId="187" formatCode="yyyy&quot;年&quot;m&quot;月&quot;;@"/>
    <numFmt numFmtId="188" formatCode="0.00000_ "/>
  </numFmts>
  <fonts count="106">
    <font>
      <sz val="12"/>
      <name val="等线"/>
      <charset val="134"/>
    </font>
    <font>
      <sz val="12"/>
      <color rgb="FF000000"/>
      <name val="宋体"/>
      <family val="3"/>
      <charset val="134"/>
    </font>
    <font>
      <sz val="10"/>
      <color rgb="FF000000"/>
      <name val="黑体"/>
      <family val="3"/>
      <charset val="134"/>
    </font>
    <font>
      <sz val="14"/>
      <color rgb="FF000000"/>
      <name val="黑体"/>
      <family val="3"/>
      <charset val="134"/>
    </font>
    <font>
      <sz val="14"/>
      <color rgb="FF000000"/>
      <name val="宋体"/>
      <family val="3"/>
      <charset val="134"/>
    </font>
    <font>
      <sz val="14"/>
      <color rgb="FFFF0000"/>
      <name val="宋体"/>
      <family val="3"/>
      <charset val="134"/>
    </font>
    <font>
      <b/>
      <sz val="14"/>
      <color rgb="FF000000"/>
      <name val="宋体"/>
      <family val="3"/>
      <charset val="134"/>
    </font>
    <font>
      <sz val="14"/>
      <color rgb="FF000000"/>
      <name val="等线"/>
      <family val="3"/>
      <charset val="134"/>
    </font>
    <font>
      <sz val="14"/>
      <color rgb="FF000000"/>
      <name val="仿宋_GB2312"/>
      <family val="3"/>
      <charset val="134"/>
    </font>
    <font>
      <sz val="11"/>
      <color rgb="FF000000"/>
      <name val="宋体"/>
      <family val="3"/>
      <charset val="134"/>
    </font>
    <font>
      <sz val="11"/>
      <color rgb="FFFF0000"/>
      <name val="宋体"/>
      <family val="3"/>
      <charset val="134"/>
    </font>
    <font>
      <sz val="12"/>
      <color rgb="FF000000"/>
      <name val="等线"/>
      <family val="3"/>
      <charset val="134"/>
    </font>
    <font>
      <sz val="36"/>
      <color rgb="FF000000"/>
      <name val="方正小标宋简体"/>
      <family val="4"/>
      <charset val="134"/>
    </font>
    <font>
      <sz val="14"/>
      <color rgb="FF000000"/>
      <name val="方正小标宋简体"/>
      <family val="4"/>
      <charset val="134"/>
    </font>
    <font>
      <sz val="14"/>
      <color rgb="FF000000"/>
      <name val="仿宋"/>
      <family val="3"/>
      <charset val="134"/>
    </font>
    <font>
      <b/>
      <sz val="14"/>
      <color rgb="FF000000"/>
      <name val="仿宋"/>
      <family val="3"/>
      <charset val="134"/>
    </font>
    <font>
      <sz val="14"/>
      <name val="仿宋"/>
      <family val="3"/>
      <charset val="134"/>
    </font>
    <font>
      <sz val="14"/>
      <color rgb="FFFF0000"/>
      <name val="仿宋"/>
      <family val="3"/>
      <charset val="134"/>
    </font>
    <font>
      <sz val="14"/>
      <color rgb="FFFF0000"/>
      <name val="黑体"/>
      <family val="3"/>
      <charset val="134"/>
    </font>
    <font>
      <sz val="36"/>
      <color rgb="FFFF0000"/>
      <name val="方正小标宋简体"/>
      <family val="4"/>
      <charset val="134"/>
    </font>
    <font>
      <sz val="14"/>
      <color rgb="FFFF0000"/>
      <name val="方正小标宋简体"/>
      <family val="4"/>
      <charset val="134"/>
    </font>
    <font>
      <b/>
      <sz val="14"/>
      <color rgb="FFFF0000"/>
      <name val="宋体"/>
      <family val="3"/>
      <charset val="134"/>
    </font>
    <font>
      <sz val="28"/>
      <color rgb="FF000000"/>
      <name val="方正小标宋简体"/>
      <family val="4"/>
      <charset val="134"/>
    </font>
    <font>
      <b/>
      <sz val="14"/>
      <color rgb="FF000000"/>
      <name val="等线"/>
      <family val="3"/>
      <charset val="134"/>
    </font>
    <font>
      <sz val="18"/>
      <color rgb="FF000000"/>
      <name val="仿宋_GB2312"/>
      <family val="3"/>
      <charset val="134"/>
    </font>
    <font>
      <sz val="16"/>
      <name val="仿宋_GB2312"/>
      <family val="3"/>
      <charset val="134"/>
    </font>
    <font>
      <sz val="20"/>
      <color rgb="FF000000"/>
      <name val="黑体"/>
      <family val="3"/>
      <charset val="134"/>
    </font>
    <font>
      <sz val="16"/>
      <color rgb="FF000000"/>
      <name val="黑体"/>
      <family val="3"/>
      <charset val="134"/>
    </font>
    <font>
      <sz val="20"/>
      <name val="等线"/>
      <family val="3"/>
      <charset val="134"/>
    </font>
    <font>
      <sz val="20"/>
      <name val="仿宋_GB2312"/>
      <family val="3"/>
      <charset val="134"/>
    </font>
    <font>
      <b/>
      <sz val="20"/>
      <color rgb="FF000000"/>
      <name val="黑体"/>
      <family val="3"/>
      <charset val="134"/>
    </font>
    <font>
      <b/>
      <sz val="16"/>
      <color rgb="FF000000"/>
      <name val="黑体"/>
      <family val="3"/>
      <charset val="134"/>
    </font>
    <font>
      <b/>
      <sz val="20"/>
      <color rgb="FF000000"/>
      <name val="仿宋_GB2312"/>
      <family val="3"/>
      <charset val="134"/>
    </font>
    <font>
      <b/>
      <sz val="20"/>
      <color rgb="FF000000"/>
      <name val="宋体"/>
      <family val="3"/>
      <charset val="134"/>
    </font>
    <font>
      <sz val="20"/>
      <color rgb="FF000000"/>
      <name val="仿宋_GB2312"/>
      <family val="3"/>
      <charset val="134"/>
    </font>
    <font>
      <sz val="20"/>
      <color rgb="FF000000"/>
      <name val="宋体"/>
      <family val="3"/>
      <charset val="134"/>
    </font>
    <font>
      <sz val="20"/>
      <color rgb="FF000000"/>
      <name val="等线"/>
      <family val="3"/>
      <charset val="134"/>
    </font>
    <font>
      <sz val="14"/>
      <name val="仿宋_GB2312"/>
      <family val="3"/>
      <charset val="134"/>
    </font>
    <font>
      <b/>
      <sz val="14"/>
      <color rgb="FF000000"/>
      <name val="仿宋_GB2312"/>
      <family val="3"/>
      <charset val="134"/>
    </font>
    <font>
      <sz val="11"/>
      <color rgb="FF000000"/>
      <name val="仿宋_GB2312"/>
      <family val="3"/>
      <charset val="134"/>
    </font>
    <font>
      <sz val="12"/>
      <color rgb="FF000000"/>
      <name val="仿宋_GB2312"/>
      <family val="3"/>
      <charset val="134"/>
    </font>
    <font>
      <sz val="12"/>
      <name val="仿宋_GB2312"/>
      <family val="3"/>
      <charset val="134"/>
    </font>
    <font>
      <sz val="14"/>
      <color rgb="FFFF0000"/>
      <name val="仿宋_GB2312"/>
      <family val="3"/>
      <charset val="134"/>
    </font>
    <font>
      <b/>
      <sz val="11"/>
      <color rgb="FF000000"/>
      <name val="宋体"/>
      <family val="3"/>
      <charset val="134"/>
    </font>
    <font>
      <b/>
      <sz val="14"/>
      <color rgb="FF000000"/>
      <name val="黑体"/>
      <family val="3"/>
      <charset val="134"/>
    </font>
    <font>
      <b/>
      <sz val="36"/>
      <color rgb="FF000000"/>
      <name val="方正小标宋简体"/>
      <family val="4"/>
      <charset val="134"/>
    </font>
    <font>
      <b/>
      <sz val="14"/>
      <name val="宋体"/>
      <family val="3"/>
      <charset val="134"/>
    </font>
    <font>
      <b/>
      <sz val="14"/>
      <name val="仿宋_GB2312"/>
      <family val="3"/>
      <charset val="134"/>
    </font>
    <font>
      <sz val="14"/>
      <name val="宋体"/>
      <family val="3"/>
      <charset val="134"/>
    </font>
    <font>
      <sz val="14"/>
      <color rgb="FF00B0F0"/>
      <name val="仿宋"/>
      <family val="3"/>
      <charset val="134"/>
    </font>
    <font>
      <sz val="11"/>
      <name val="宋体"/>
      <family val="3"/>
      <charset val="134"/>
    </font>
    <font>
      <sz val="14"/>
      <name val="等线"/>
      <family val="3"/>
      <charset val="134"/>
    </font>
    <font>
      <sz val="11"/>
      <color rgb="FF000000"/>
      <name val="等线"/>
      <family val="3"/>
      <charset val="134"/>
    </font>
    <font>
      <sz val="10"/>
      <color rgb="FF000000"/>
      <name val="等线"/>
      <family val="3"/>
      <charset val="134"/>
    </font>
    <font>
      <sz val="10"/>
      <color rgb="FF000000"/>
      <name val="仿宋"/>
      <family val="3"/>
      <charset val="134"/>
    </font>
    <font>
      <sz val="10"/>
      <name val="仿宋"/>
      <family val="3"/>
      <charset val="134"/>
    </font>
    <font>
      <b/>
      <sz val="10"/>
      <color rgb="FF000000"/>
      <name val="仿宋"/>
      <family val="3"/>
      <charset val="134"/>
    </font>
    <font>
      <sz val="24"/>
      <color rgb="FF000000"/>
      <name val="方正小标宋简体"/>
      <family val="4"/>
      <charset val="134"/>
    </font>
    <font>
      <b/>
      <sz val="10"/>
      <color rgb="FF000000"/>
      <name val="仿宋_GB2312"/>
      <family val="3"/>
      <charset val="134"/>
    </font>
    <font>
      <sz val="12"/>
      <color rgb="FF000000"/>
      <name val="黑体"/>
      <family val="3"/>
      <charset val="134"/>
    </font>
    <font>
      <sz val="10"/>
      <name val="黑体"/>
      <family val="3"/>
      <charset val="134"/>
    </font>
    <font>
      <b/>
      <sz val="10"/>
      <name val="仿宋"/>
      <family val="3"/>
      <charset val="134"/>
    </font>
    <font>
      <b/>
      <sz val="10"/>
      <color rgb="FF000000"/>
      <name val="黑体"/>
      <family val="3"/>
      <charset val="134"/>
    </font>
    <font>
      <b/>
      <sz val="12"/>
      <color rgb="FF000000"/>
      <name val="等线"/>
      <family val="3"/>
      <charset val="134"/>
    </font>
    <font>
      <sz val="10"/>
      <color rgb="FF000000"/>
      <name val="宋体"/>
      <family val="3"/>
      <charset val="134"/>
    </font>
    <font>
      <sz val="10"/>
      <name val="等线"/>
      <family val="3"/>
      <charset val="134"/>
    </font>
    <font>
      <b/>
      <sz val="10"/>
      <color rgb="FF000000"/>
      <name val="宋体"/>
      <family val="3"/>
      <charset val="134"/>
    </font>
    <font>
      <sz val="9"/>
      <color rgb="FF000000"/>
      <name val="宋体"/>
      <family val="3"/>
      <charset val="134"/>
    </font>
    <font>
      <sz val="9"/>
      <color rgb="FF000000"/>
      <name val="仿宋_GB2312"/>
      <family val="3"/>
      <charset val="134"/>
    </font>
    <font>
      <b/>
      <sz val="11"/>
      <color rgb="FFFF0000"/>
      <name val="宋体"/>
      <family val="3"/>
      <charset val="134"/>
    </font>
    <font>
      <sz val="10"/>
      <color rgb="FF000000"/>
      <name val="方正小标宋简体"/>
      <family val="4"/>
      <charset val="134"/>
    </font>
    <font>
      <b/>
      <sz val="14"/>
      <color rgb="FF000000"/>
      <name val="方正小标宋简体"/>
      <family val="4"/>
      <charset val="134"/>
    </font>
    <font>
      <b/>
      <sz val="9"/>
      <color rgb="FF000000"/>
      <name val="宋体"/>
      <family val="3"/>
      <charset val="134"/>
    </font>
    <font>
      <b/>
      <sz val="14"/>
      <color rgb="FFFF0000"/>
      <name val="黑体"/>
      <family val="3"/>
      <charset val="134"/>
    </font>
    <font>
      <b/>
      <sz val="36"/>
      <color rgb="FFFF0000"/>
      <name val="方正小标宋简体"/>
      <family val="4"/>
      <charset val="134"/>
    </font>
    <font>
      <b/>
      <sz val="14"/>
      <color rgb="FFFF0000"/>
      <name val="方正小标宋简体"/>
      <family val="4"/>
      <charset val="134"/>
    </font>
    <font>
      <b/>
      <sz val="10"/>
      <color rgb="FFFF0000"/>
      <name val="宋体"/>
      <family val="3"/>
      <charset val="134"/>
    </font>
    <font>
      <b/>
      <sz val="14"/>
      <color rgb="FFFF0000"/>
      <name val="仿宋_GB2312"/>
      <family val="3"/>
      <charset val="134"/>
    </font>
    <font>
      <sz val="22"/>
      <color rgb="FF000000"/>
      <name val="方正小标宋简体"/>
      <family val="4"/>
      <charset val="134"/>
    </font>
    <font>
      <b/>
      <sz val="12"/>
      <color rgb="FF000000"/>
      <name val="仿宋_GB2312"/>
      <family val="3"/>
      <charset val="134"/>
    </font>
    <font>
      <b/>
      <sz val="11"/>
      <color rgb="FF000000"/>
      <name val="仿宋_GB2312"/>
      <family val="3"/>
      <charset val="134"/>
    </font>
    <font>
      <b/>
      <sz val="12"/>
      <color rgb="FF000000"/>
      <name val="黑体"/>
      <family val="3"/>
      <charset val="134"/>
    </font>
    <font>
      <b/>
      <sz val="11"/>
      <color rgb="FF000000"/>
      <name val="等线"/>
      <family val="3"/>
      <charset val="134"/>
    </font>
    <font>
      <sz val="26"/>
      <color rgb="FF000000"/>
      <name val="方正小标宋简体"/>
      <family val="4"/>
      <charset val="134"/>
    </font>
    <font>
      <sz val="11"/>
      <color rgb="FFFF0000"/>
      <name val="仿宋_GB2312"/>
      <family val="3"/>
      <charset val="134"/>
    </font>
    <font>
      <sz val="18"/>
      <color rgb="FF000000"/>
      <name val="方正小标宋简体"/>
      <family val="4"/>
      <charset val="134"/>
    </font>
    <font>
      <b/>
      <sz val="12"/>
      <color rgb="FF000000"/>
      <name val="宋体"/>
      <family val="3"/>
      <charset val="134"/>
    </font>
    <font>
      <sz val="18"/>
      <color rgb="FF000000"/>
      <name val="黑体"/>
      <family val="3"/>
      <charset val="134"/>
    </font>
    <font>
      <b/>
      <sz val="16"/>
      <color rgb="FF000000"/>
      <name val="宋体"/>
      <family val="3"/>
      <charset val="134"/>
    </font>
    <font>
      <b/>
      <sz val="16"/>
      <color rgb="FF000000"/>
      <name val="等线"/>
      <family val="3"/>
      <charset val="134"/>
    </font>
    <font>
      <b/>
      <sz val="18"/>
      <color rgb="FF000000"/>
      <name val="宋体"/>
      <family val="3"/>
      <charset val="134"/>
    </font>
    <font>
      <sz val="16"/>
      <color rgb="FF000000"/>
      <name val="宋体"/>
      <family val="3"/>
      <charset val="134"/>
    </font>
    <font>
      <sz val="13"/>
      <color rgb="FF000000"/>
      <name val="宋体"/>
      <family val="3"/>
      <charset val="134"/>
    </font>
    <font>
      <sz val="13"/>
      <color rgb="FFFF0000"/>
      <name val="仿宋_GB2312"/>
      <family val="3"/>
      <charset val="134"/>
    </font>
    <font>
      <sz val="13"/>
      <color rgb="FF000000"/>
      <name val="仿宋_GB2312"/>
      <family val="3"/>
      <charset val="134"/>
    </font>
    <font>
      <b/>
      <sz val="13"/>
      <color rgb="FF000000"/>
      <name val="宋体"/>
      <family val="3"/>
      <charset val="134"/>
    </font>
    <font>
      <sz val="13"/>
      <color rgb="FF000000"/>
      <name val="等线"/>
      <family val="3"/>
      <charset val="134"/>
    </font>
    <font>
      <sz val="13"/>
      <color rgb="FF000000"/>
      <name val="黑体"/>
      <family val="3"/>
      <charset val="134"/>
    </font>
    <font>
      <sz val="13"/>
      <color rgb="FF000000"/>
      <name val="方正小标宋简体"/>
      <family val="4"/>
      <charset val="134"/>
    </font>
    <font>
      <b/>
      <sz val="13"/>
      <color rgb="FFFF0000"/>
      <name val="仿宋_GB2312"/>
      <family val="3"/>
      <charset val="134"/>
    </font>
    <font>
      <sz val="10"/>
      <color rgb="FF000000"/>
      <name val="Microsoft YaHei"/>
      <charset val="134"/>
    </font>
    <font>
      <sz val="10"/>
      <color rgb="FF000000"/>
      <name val="SimSun"/>
      <charset val="134"/>
    </font>
    <font>
      <sz val="14"/>
      <color rgb="FF000000"/>
      <name val="Arial"/>
      <family val="2"/>
    </font>
    <font>
      <sz val="10"/>
      <name val="宋体"/>
      <family val="3"/>
      <charset val="134"/>
    </font>
    <font>
      <sz val="20"/>
      <name val="宋体"/>
      <family val="3"/>
      <charset val="134"/>
    </font>
    <font>
      <sz val="9"/>
      <name val="等线"/>
      <family val="3"/>
      <charset val="134"/>
    </font>
  </fonts>
  <fills count="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FF000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639">
    <xf numFmtId="0" fontId="0" fillId="0" borderId="0" xfId="0">
      <alignment vertical="center"/>
    </xf>
    <xf numFmtId="0" fontId="1" fillId="0" borderId="0" xfId="0" applyFont="1" applyAlignment="1"/>
    <xf numFmtId="0" fontId="2"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xf numFmtId="0" fontId="8"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179" fontId="9" fillId="0" borderId="0" xfId="0" applyNumberFormat="1" applyFont="1" applyAlignment="1">
      <alignment horizontal="left" vertical="center"/>
    </xf>
    <xf numFmtId="0" fontId="9" fillId="0" borderId="0" xfId="0" applyFont="1" applyAlignment="1">
      <alignment horizontal="center" vertical="center" wrapText="1"/>
    </xf>
    <xf numFmtId="0" fontId="9" fillId="0" borderId="0" xfId="0" applyFont="1">
      <alignment vertical="center"/>
    </xf>
    <xf numFmtId="0" fontId="11"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78" fontId="6" fillId="0" borderId="1" xfId="0" applyNumberFormat="1" applyFont="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4" fillId="0" borderId="1" xfId="0" applyFont="1" applyBorder="1" applyAlignment="1">
      <alignment horizontal="center" vertical="center" wrapText="1"/>
    </xf>
    <xf numFmtId="179" fontId="14" fillId="0" borderId="1" xfId="0" applyNumberFormat="1" applyFont="1" applyBorder="1" applyAlignment="1">
      <alignment horizontal="center" vertical="center" wrapText="1"/>
    </xf>
    <xf numFmtId="179" fontId="14" fillId="0" borderId="1" xfId="0" applyNumberFormat="1" applyFont="1" applyBorder="1" applyAlignment="1">
      <alignment horizontal="left" vertical="center" wrapText="1"/>
    </xf>
    <xf numFmtId="179" fontId="15" fillId="0" borderId="1" xfId="0" applyNumberFormat="1" applyFont="1" applyBorder="1" applyAlignment="1">
      <alignment horizontal="left" vertical="center" wrapText="1"/>
    </xf>
    <xf numFmtId="179" fontId="16" fillId="0" borderId="1" xfId="0" applyNumberFormat="1" applyFont="1" applyBorder="1" applyAlignment="1">
      <alignment horizontal="center" vertical="center" wrapText="1"/>
    </xf>
    <xf numFmtId="179" fontId="16" fillId="0" borderId="1" xfId="0" applyNumberFormat="1" applyFont="1" applyBorder="1" applyAlignment="1">
      <alignment horizontal="left" vertical="center" wrapText="1"/>
    </xf>
    <xf numFmtId="179" fontId="17" fillId="0" borderId="1" xfId="0" applyNumberFormat="1" applyFont="1" applyBorder="1" applyAlignment="1">
      <alignment horizontal="center" vertical="center" wrapText="1"/>
    </xf>
    <xf numFmtId="179" fontId="17" fillId="0" borderId="1" xfId="0" applyNumberFormat="1" applyFont="1" applyBorder="1" applyAlignment="1">
      <alignment horizontal="left" vertical="center" wrapText="1"/>
    </xf>
    <xf numFmtId="0" fontId="4" fillId="0" borderId="1" xfId="0" applyFont="1" applyBorder="1" applyAlignment="1">
      <alignment horizontal="center" vertical="center"/>
    </xf>
    <xf numFmtId="179" fontId="6" fillId="0" borderId="1" xfId="0" applyNumberFormat="1" applyFont="1" applyBorder="1" applyAlignment="1">
      <alignment horizontal="left" vertical="center" wrapText="1"/>
    </xf>
    <xf numFmtId="179" fontId="6" fillId="0" borderId="1" xfId="0" applyNumberFormat="1" applyFont="1" applyBorder="1" applyAlignment="1">
      <alignment horizontal="left" vertical="center"/>
    </xf>
    <xf numFmtId="178" fontId="14" fillId="0" borderId="1" xfId="0" applyNumberFormat="1" applyFont="1" applyBorder="1" applyAlignment="1">
      <alignment horizontal="center" vertical="center" wrapText="1"/>
    </xf>
    <xf numFmtId="178" fontId="15" fillId="0" borderId="1" xfId="0" applyNumberFormat="1" applyFont="1" applyBorder="1" applyAlignment="1">
      <alignment horizontal="center" vertical="center" wrapText="1"/>
    </xf>
    <xf numFmtId="179" fontId="4" fillId="0" borderId="1" xfId="0" applyNumberFormat="1" applyFont="1" applyBorder="1" applyAlignment="1">
      <alignment horizontal="left" vertical="center"/>
    </xf>
    <xf numFmtId="0" fontId="3" fillId="0" borderId="0" xfId="0" applyFont="1" applyAlignment="1">
      <alignment horizontal="center" vertical="center" wrapText="1"/>
    </xf>
    <xf numFmtId="0" fontId="13" fillId="0" borderId="0" xfId="0" applyFont="1" applyAlignment="1">
      <alignment horizontal="center" vertical="center" wrapText="1"/>
    </xf>
    <xf numFmtId="0" fontId="22" fillId="0" borderId="0" xfId="0" applyFont="1" applyAlignment="1">
      <alignment horizontal="center" vertical="center"/>
    </xf>
    <xf numFmtId="0" fontId="6" fillId="0" borderId="1" xfId="0" applyFont="1" applyBorder="1">
      <alignment vertical="center"/>
    </xf>
    <xf numFmtId="0" fontId="7" fillId="0" borderId="1" xfId="0" applyFont="1" applyBorder="1">
      <alignment vertical="center"/>
    </xf>
    <xf numFmtId="179" fontId="15" fillId="0" borderId="1" xfId="0" applyNumberFormat="1" applyFont="1" applyBorder="1" applyAlignment="1">
      <alignment horizontal="center" vertical="center" wrapText="1"/>
    </xf>
    <xf numFmtId="0" fontId="10" fillId="0" borderId="0" xfId="0" applyFont="1">
      <alignment vertical="center"/>
    </xf>
    <xf numFmtId="0" fontId="4" fillId="0" borderId="1" xfId="0" applyFont="1" applyBorder="1" applyAlignment="1"/>
    <xf numFmtId="0" fontId="11" fillId="0" borderId="0" xfId="0" applyFont="1" applyAlignment="1">
      <alignment horizontal="center" vertical="center"/>
    </xf>
    <xf numFmtId="0" fontId="23" fillId="0" borderId="0" xfId="0" applyFont="1">
      <alignment vertical="center"/>
    </xf>
    <xf numFmtId="181" fontId="6"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9" fillId="0" borderId="1" xfId="0" applyFont="1" applyBorder="1" applyAlignment="1">
      <alignment horizontal="center" vertical="center"/>
    </xf>
    <xf numFmtId="0" fontId="26" fillId="0" borderId="0" xfId="0" applyFont="1" applyAlignment="1">
      <alignment horizontal="center" vertical="center"/>
    </xf>
    <xf numFmtId="0" fontId="27" fillId="0" borderId="0" xfId="0" applyFont="1">
      <alignment vertical="center"/>
    </xf>
    <xf numFmtId="0" fontId="26" fillId="0" borderId="0" xfId="0" applyFont="1">
      <alignment vertical="center"/>
    </xf>
    <xf numFmtId="0" fontId="28" fillId="0" borderId="0" xfId="0" applyFont="1">
      <alignment vertical="center"/>
    </xf>
    <xf numFmtId="0" fontId="27" fillId="0" borderId="0" xfId="0" applyFont="1" applyAlignment="1">
      <alignment horizontal="center" vertical="center"/>
    </xf>
    <xf numFmtId="0" fontId="29" fillId="0" borderId="0" xfId="0" applyFont="1">
      <alignment vertical="center"/>
    </xf>
    <xf numFmtId="182" fontId="9" fillId="0" borderId="0" xfId="0" applyNumberFormat="1" applyFont="1" applyAlignment="1">
      <alignment horizontal="center" vertical="center"/>
    </xf>
    <xf numFmtId="179" fontId="9" fillId="0" borderId="0" xfId="0" applyNumberFormat="1" applyFont="1" applyAlignment="1">
      <alignment horizontal="left" vertical="center" wrapText="1"/>
    </xf>
    <xf numFmtId="182" fontId="3" fillId="0" borderId="0" xfId="0" applyNumberFormat="1" applyFont="1" applyAlignment="1">
      <alignment horizontal="center" vertical="center"/>
    </xf>
    <xf numFmtId="0" fontId="31" fillId="0" borderId="1" xfId="0" applyFont="1" applyBorder="1" applyAlignment="1">
      <alignment horizontal="center" vertical="center" wrapText="1"/>
    </xf>
    <xf numFmtId="182" fontId="32" fillId="0" borderId="1" xfId="0" applyNumberFormat="1" applyFont="1" applyBorder="1" applyAlignment="1">
      <alignment horizontal="center" vertical="center" wrapText="1"/>
    </xf>
    <xf numFmtId="179" fontId="31" fillId="0" borderId="1" xfId="0" applyNumberFormat="1" applyFont="1" applyBorder="1" applyAlignment="1">
      <alignment horizontal="left" vertical="center" wrapText="1"/>
    </xf>
    <xf numFmtId="0" fontId="33" fillId="0" borderId="1" xfId="0" applyFont="1" applyBorder="1" applyAlignment="1">
      <alignment horizontal="center" vertical="center"/>
    </xf>
    <xf numFmtId="179" fontId="29" fillId="0" borderId="1" xfId="0" applyNumberFormat="1" applyFont="1" applyBorder="1" applyAlignment="1">
      <alignment horizontal="center" vertical="center" wrapText="1"/>
    </xf>
    <xf numFmtId="179" fontId="29" fillId="0" borderId="1" xfId="0" applyNumberFormat="1" applyFont="1" applyBorder="1" applyAlignment="1">
      <alignment horizontal="left" vertical="center" wrapText="1"/>
    </xf>
    <xf numFmtId="181" fontId="34" fillId="0" borderId="1" xfId="0" applyNumberFormat="1" applyFont="1" applyBorder="1" applyAlignment="1">
      <alignment horizontal="center" vertical="center" wrapText="1"/>
    </xf>
    <xf numFmtId="181" fontId="29"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29" fillId="0" borderId="1" xfId="0" applyFont="1" applyBorder="1" applyAlignment="1">
      <alignment horizontal="left" vertical="center" wrapText="1"/>
    </xf>
    <xf numFmtId="0" fontId="25" fillId="0" borderId="1" xfId="0" applyFont="1" applyBorder="1" applyAlignment="1">
      <alignment horizontal="left" vertical="center" wrapText="1"/>
    </xf>
    <xf numFmtId="182" fontId="34" fillId="0" borderId="1" xfId="0" applyNumberFormat="1" applyFont="1" applyBorder="1" applyAlignment="1">
      <alignment horizontal="center" vertical="center" wrapText="1"/>
    </xf>
    <xf numFmtId="0" fontId="3" fillId="0" borderId="0" xfId="0" applyFont="1" applyAlignment="1">
      <alignment horizontal="left" vertical="center" wrapText="1"/>
    </xf>
    <xf numFmtId="0" fontId="35" fillId="0" borderId="0" xfId="0" applyFont="1">
      <alignment vertical="center"/>
    </xf>
    <xf numFmtId="0" fontId="33" fillId="0" borderId="1" xfId="0" applyFont="1" applyBorder="1" applyAlignment="1">
      <alignment horizontal="center" vertical="center" wrapText="1"/>
    </xf>
    <xf numFmtId="0" fontId="35" fillId="0" borderId="1" xfId="0" applyFont="1" applyBorder="1" applyAlignment="1">
      <alignment horizontal="center" vertical="center"/>
    </xf>
    <xf numFmtId="179" fontId="29" fillId="0" borderId="1" xfId="0" applyNumberFormat="1" applyFont="1" applyBorder="1" applyAlignment="1">
      <alignment horizontal="center" vertical="center"/>
    </xf>
    <xf numFmtId="0" fontId="36" fillId="0" borderId="0" xfId="0" applyFont="1">
      <alignment vertical="center"/>
    </xf>
    <xf numFmtId="0" fontId="34" fillId="0" borderId="0" xfId="0" applyFont="1">
      <alignment vertical="center"/>
    </xf>
    <xf numFmtId="0" fontId="37" fillId="0" borderId="0" xfId="0" applyFont="1">
      <alignment vertical="center"/>
    </xf>
    <xf numFmtId="0" fontId="8" fillId="0" borderId="0" xfId="0" applyFont="1" applyAlignment="1"/>
    <xf numFmtId="0" fontId="38" fillId="0" borderId="1" xfId="0" applyFont="1" applyBorder="1" applyAlignment="1">
      <alignment horizontal="center" vertical="center" wrapText="1"/>
    </xf>
    <xf numFmtId="179" fontId="8" fillId="0" borderId="1" xfId="0" applyNumberFormat="1" applyFont="1" applyBorder="1" applyAlignment="1">
      <alignment horizontal="center" vertical="center" wrapText="1"/>
    </xf>
    <xf numFmtId="179" fontId="8" fillId="0" borderId="1" xfId="0" applyNumberFormat="1" applyFont="1" applyBorder="1" applyAlignment="1">
      <alignment horizontal="left" vertical="center" wrapText="1"/>
    </xf>
    <xf numFmtId="181" fontId="8" fillId="0" borderId="1" xfId="0" applyNumberFormat="1" applyFont="1" applyBorder="1" applyAlignment="1">
      <alignment horizontal="center" vertical="center" wrapText="1"/>
    </xf>
    <xf numFmtId="179" fontId="37" fillId="0" borderId="1" xfId="0" applyNumberFormat="1" applyFont="1" applyBorder="1" applyAlignment="1">
      <alignment horizontal="left" vertical="center" wrapText="1"/>
    </xf>
    <xf numFmtId="0" fontId="6" fillId="0" borderId="2" xfId="0" applyFont="1" applyBorder="1" applyAlignment="1">
      <alignment horizontal="center" vertical="center" wrapText="1"/>
    </xf>
    <xf numFmtId="181" fontId="4" fillId="0" borderId="1" xfId="0" applyNumberFormat="1" applyFont="1" applyBorder="1" applyAlignment="1">
      <alignment horizontal="center" vertical="center" wrapText="1"/>
    </xf>
    <xf numFmtId="179" fontId="37" fillId="0" borderId="1" xfId="0" applyNumberFormat="1" applyFont="1" applyBorder="1" applyAlignment="1">
      <alignment horizontal="center" vertical="center" wrapText="1"/>
    </xf>
    <xf numFmtId="178" fontId="8" fillId="0" borderId="1" xfId="0" applyNumberFormat="1" applyFont="1" applyBorder="1" applyAlignment="1">
      <alignment horizontal="center" vertical="center" wrapText="1"/>
    </xf>
    <xf numFmtId="183" fontId="14" fillId="0" borderId="1" xfId="0" applyNumberFormat="1" applyFont="1" applyBorder="1" applyAlignment="1">
      <alignment horizontal="center" vertical="center" wrapText="1"/>
    </xf>
    <xf numFmtId="0" fontId="39" fillId="0" borderId="0" xfId="0" applyFont="1">
      <alignment vertical="center"/>
    </xf>
    <xf numFmtId="0" fontId="8" fillId="0" borderId="1" xfId="0" applyFont="1" applyBorder="1" applyAlignment="1"/>
    <xf numFmtId="0" fontId="40" fillId="0" borderId="0" xfId="0" applyFont="1">
      <alignment vertical="center"/>
    </xf>
    <xf numFmtId="0" fontId="41" fillId="0" borderId="0" xfId="0" applyFont="1">
      <alignment vertical="center"/>
    </xf>
    <xf numFmtId="0" fontId="42" fillId="0" borderId="0" xfId="0" applyFont="1">
      <alignment vertical="center"/>
    </xf>
    <xf numFmtId="0" fontId="38" fillId="0" borderId="1" xfId="0" applyFont="1" applyBorder="1">
      <alignment vertical="center"/>
    </xf>
    <xf numFmtId="0" fontId="8" fillId="0" borderId="1" xfId="0" applyFont="1" applyBorder="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38" fillId="0" borderId="0" xfId="0" applyFont="1">
      <alignment vertical="center"/>
    </xf>
    <xf numFmtId="184" fontId="9" fillId="0" borderId="0" xfId="0" applyNumberFormat="1" applyFont="1" applyAlignment="1">
      <alignment horizontal="center" vertical="center"/>
    </xf>
    <xf numFmtId="184" fontId="3" fillId="0" borderId="0" xfId="0" applyNumberFormat="1" applyFont="1" applyAlignment="1">
      <alignment horizontal="center" vertical="center"/>
    </xf>
    <xf numFmtId="184" fontId="6" fillId="0" borderId="1" xfId="0" applyNumberFormat="1" applyFont="1" applyBorder="1" applyAlignment="1">
      <alignment horizontal="center" vertical="center" wrapText="1"/>
    </xf>
    <xf numFmtId="179" fontId="38" fillId="0" borderId="1" xfId="0" applyNumberFormat="1" applyFont="1" applyBorder="1" applyAlignment="1">
      <alignment horizontal="left" vertical="center" wrapText="1"/>
    </xf>
    <xf numFmtId="181" fontId="4" fillId="0" borderId="1" xfId="0" applyNumberFormat="1" applyFont="1" applyBorder="1">
      <alignment vertical="center"/>
    </xf>
    <xf numFmtId="184" fontId="38" fillId="0" borderId="1" xfId="0" applyNumberFormat="1" applyFont="1" applyBorder="1" applyAlignment="1">
      <alignment horizontal="center" vertical="center" wrapText="1"/>
    </xf>
    <xf numFmtId="179" fontId="38" fillId="0" borderId="1" xfId="0" applyNumberFormat="1" applyFont="1" applyBorder="1" applyAlignment="1">
      <alignment horizontal="center" vertical="center" wrapText="1"/>
    </xf>
    <xf numFmtId="179" fontId="4" fillId="0" borderId="4" xfId="0" applyNumberFormat="1" applyFont="1" applyBorder="1" applyAlignment="1">
      <alignment horizontal="left" vertical="center"/>
    </xf>
    <xf numFmtId="0" fontId="43" fillId="0" borderId="0" xfId="0" applyFont="1" applyAlignment="1">
      <alignment horizontal="center" vertical="center"/>
    </xf>
    <xf numFmtId="0" fontId="44" fillId="0" borderId="0" xfId="0" applyFont="1" applyAlignment="1">
      <alignment horizontal="center" vertical="center"/>
    </xf>
    <xf numFmtId="181" fontId="47" fillId="0" borderId="1" xfId="0" applyNumberFormat="1" applyFont="1" applyBorder="1" applyAlignment="1">
      <alignment horizontal="center" vertical="center" wrapText="1"/>
    </xf>
    <xf numFmtId="0" fontId="47" fillId="0" borderId="1" xfId="0" applyFont="1" applyBorder="1" applyAlignment="1">
      <alignment horizontal="center" vertical="center" wrapText="1"/>
    </xf>
    <xf numFmtId="181" fontId="37" fillId="0" borderId="1" xfId="0" applyNumberFormat="1" applyFont="1" applyBorder="1" applyAlignment="1">
      <alignment horizontal="center" vertical="center" wrapText="1"/>
    </xf>
    <xf numFmtId="181" fontId="15" fillId="0" borderId="1" xfId="0" applyNumberFormat="1" applyFont="1" applyBorder="1" applyAlignment="1">
      <alignment horizontal="center" vertical="center" wrapText="1"/>
    </xf>
    <xf numFmtId="181" fontId="14" fillId="0" borderId="1" xfId="0" applyNumberFormat="1" applyFont="1" applyBorder="1" applyAlignment="1">
      <alignment horizontal="center" vertical="center" wrapText="1"/>
    </xf>
    <xf numFmtId="0" fontId="4" fillId="0" borderId="1" xfId="0" applyFont="1" applyBorder="1">
      <alignment vertical="center"/>
    </xf>
    <xf numFmtId="0" fontId="6" fillId="0" borderId="0" xfId="0" applyFont="1" applyAlignment="1">
      <alignment horizontal="left" vertical="center"/>
    </xf>
    <xf numFmtId="181" fontId="4" fillId="0" borderId="1" xfId="0" applyNumberFormat="1" applyFont="1" applyBorder="1" applyAlignment="1">
      <alignment horizontal="center" vertical="center"/>
    </xf>
    <xf numFmtId="178" fontId="4" fillId="0" borderId="1" xfId="0" applyNumberFormat="1" applyFont="1" applyBorder="1" applyAlignment="1">
      <alignment horizontal="center" vertical="center" wrapText="1"/>
    </xf>
    <xf numFmtId="181" fontId="39" fillId="0" borderId="1" xfId="0" applyNumberFormat="1" applyFont="1" applyBorder="1" applyAlignment="1">
      <alignment horizontal="center" vertical="center"/>
    </xf>
    <xf numFmtId="0" fontId="7" fillId="0" borderId="0" xfId="0" applyFont="1" applyAlignment="1">
      <alignment horizontal="left" vertical="center"/>
    </xf>
    <xf numFmtId="0" fontId="39" fillId="0" borderId="1" xfId="0" applyFont="1" applyBorder="1" applyAlignment="1">
      <alignment horizontal="center" vertical="center"/>
    </xf>
    <xf numFmtId="179" fontId="4" fillId="0" borderId="0" xfId="0" applyNumberFormat="1" applyFont="1" applyAlignment="1">
      <alignment horizontal="center" vertical="center" wrapText="1"/>
    </xf>
    <xf numFmtId="181" fontId="6" fillId="0" borderId="1" xfId="0" applyNumberFormat="1" applyFont="1" applyBorder="1" applyAlignment="1">
      <alignment horizontal="center" vertical="center"/>
    </xf>
    <xf numFmtId="181" fontId="9" fillId="0" borderId="0" xfId="0" applyNumberFormat="1" applyFont="1" applyAlignment="1">
      <alignment horizontal="center" vertical="center"/>
    </xf>
    <xf numFmtId="181" fontId="3" fillId="0" borderId="0" xfId="0" applyNumberFormat="1" applyFont="1" applyAlignment="1">
      <alignment horizontal="center" vertical="center"/>
    </xf>
    <xf numFmtId="0" fontId="46" fillId="0" borderId="1" xfId="0" applyFont="1" applyBorder="1" applyAlignment="1">
      <alignment horizontal="center" vertical="center" wrapText="1"/>
    </xf>
    <xf numFmtId="0" fontId="48" fillId="0" borderId="0" xfId="0" applyFont="1">
      <alignment vertical="center"/>
    </xf>
    <xf numFmtId="0" fontId="48" fillId="2" borderId="0" xfId="0" applyFont="1" applyFill="1">
      <alignment vertical="center"/>
    </xf>
    <xf numFmtId="179" fontId="14" fillId="2" borderId="1" xfId="0" applyNumberFormat="1" applyFont="1" applyFill="1" applyBorder="1" applyAlignment="1">
      <alignment horizontal="left" vertical="center" wrapText="1"/>
    </xf>
    <xf numFmtId="0" fontId="4" fillId="0" borderId="2" xfId="0" applyFont="1" applyBorder="1" applyAlignment="1">
      <alignment horizontal="center" vertical="center" wrapText="1"/>
    </xf>
    <xf numFmtId="181" fontId="16"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179" fontId="16" fillId="2" borderId="1" xfId="0" applyNumberFormat="1" applyFont="1" applyFill="1" applyBorder="1" applyAlignment="1">
      <alignment horizontal="center" vertical="center" wrapText="1"/>
    </xf>
    <xf numFmtId="179" fontId="49" fillId="2" borderId="1" xfId="0" applyNumberFormat="1" applyFont="1" applyFill="1" applyBorder="1" applyAlignment="1">
      <alignment horizontal="left" vertical="center" wrapText="1"/>
    </xf>
    <xf numFmtId="178" fontId="6" fillId="2" borderId="1" xfId="0" applyNumberFormat="1" applyFont="1" applyFill="1" applyBorder="1" applyAlignment="1">
      <alignment horizontal="center" vertical="center" wrapText="1"/>
    </xf>
    <xf numFmtId="181" fontId="16" fillId="2" borderId="1" xfId="0" applyNumberFormat="1" applyFont="1" applyFill="1" applyBorder="1" applyAlignment="1">
      <alignment horizontal="center" vertical="center" wrapText="1"/>
    </xf>
    <xf numFmtId="181" fontId="9" fillId="0" borderId="1" xfId="0" applyNumberFormat="1" applyFont="1" applyBorder="1" applyAlignment="1">
      <alignment horizontal="center" vertical="center"/>
    </xf>
    <xf numFmtId="179" fontId="6" fillId="0" borderId="13" xfId="0" applyNumberFormat="1" applyFont="1" applyBorder="1" applyAlignment="1">
      <alignment horizontal="center" vertical="center" wrapText="1"/>
    </xf>
    <xf numFmtId="179" fontId="14" fillId="0" borderId="0" xfId="0" applyNumberFormat="1" applyFont="1" applyAlignment="1">
      <alignment horizontal="center" vertical="center" wrapText="1"/>
    </xf>
    <xf numFmtId="179" fontId="16" fillId="0" borderId="0" xfId="0" applyNumberFormat="1" applyFont="1" applyAlignment="1">
      <alignment horizontal="left" vertical="center" wrapText="1"/>
    </xf>
    <xf numFmtId="178" fontId="16" fillId="0" borderId="1" xfId="0" applyNumberFormat="1" applyFont="1" applyBorder="1" applyAlignment="1">
      <alignment horizontal="center" vertical="center" wrapText="1"/>
    </xf>
    <xf numFmtId="178" fontId="16" fillId="2" borderId="1" xfId="0" applyNumberFormat="1" applyFont="1" applyFill="1" applyBorder="1" applyAlignment="1">
      <alignment horizontal="center" vertical="center" wrapText="1"/>
    </xf>
    <xf numFmtId="179" fontId="16" fillId="2" borderId="1" xfId="0" applyNumberFormat="1" applyFont="1" applyFill="1" applyBorder="1" applyAlignment="1">
      <alignment horizontal="left" vertical="center" wrapText="1"/>
    </xf>
    <xf numFmtId="179" fontId="9" fillId="0" borderId="1" xfId="0" applyNumberFormat="1" applyFont="1" applyBorder="1" applyAlignment="1">
      <alignment horizontal="left" vertical="center"/>
    </xf>
    <xf numFmtId="0" fontId="50" fillId="0" borderId="0" xfId="0" applyFont="1">
      <alignment vertical="center"/>
    </xf>
    <xf numFmtId="0" fontId="50" fillId="2" borderId="0" xfId="0" applyFont="1" applyFill="1">
      <alignment vertical="center"/>
    </xf>
    <xf numFmtId="0" fontId="51" fillId="0" borderId="0" xfId="0" applyFont="1">
      <alignment vertical="center"/>
    </xf>
    <xf numFmtId="0" fontId="51" fillId="2" borderId="0" xfId="0" applyFont="1" applyFill="1">
      <alignment vertical="center"/>
    </xf>
    <xf numFmtId="179" fontId="14" fillId="0" borderId="2" xfId="0" applyNumberFormat="1" applyFont="1" applyBorder="1" applyAlignment="1">
      <alignment horizontal="center" vertical="center" wrapText="1"/>
    </xf>
    <xf numFmtId="0" fontId="9" fillId="0" borderId="1" xfId="0" applyFont="1" applyBorder="1" applyAlignment="1">
      <alignment horizontal="left" vertical="center"/>
    </xf>
    <xf numFmtId="0" fontId="4" fillId="0" borderId="2" xfId="0" applyFont="1" applyBorder="1" applyAlignment="1">
      <alignment horizontal="center" vertical="center"/>
    </xf>
    <xf numFmtId="179" fontId="15" fillId="0" borderId="4" xfId="0" applyNumberFormat="1" applyFont="1" applyBorder="1" applyAlignment="1">
      <alignment horizontal="left" vertical="center" wrapText="1"/>
    </xf>
    <xf numFmtId="179" fontId="14" fillId="0" borderId="4" xfId="0" applyNumberFormat="1" applyFont="1" applyBorder="1" applyAlignment="1">
      <alignment horizontal="center" vertical="center" wrapText="1"/>
    </xf>
    <xf numFmtId="179" fontId="14" fillId="0" borderId="4" xfId="0" applyNumberFormat="1" applyFont="1" applyBorder="1" applyAlignment="1">
      <alignment horizontal="left" vertical="center" wrapText="1"/>
    </xf>
    <xf numFmtId="181" fontId="10" fillId="0" borderId="0" xfId="0" applyNumberFormat="1" applyFont="1" applyAlignment="1">
      <alignment horizontal="center" vertical="center"/>
    </xf>
    <xf numFmtId="181" fontId="13" fillId="0" borderId="0" xfId="0" applyNumberFormat="1" applyFont="1" applyAlignment="1">
      <alignment horizontal="center" vertical="center"/>
    </xf>
    <xf numFmtId="0" fontId="48" fillId="0" borderId="1" xfId="0" applyFont="1" applyBorder="1" applyAlignment="1">
      <alignment horizontal="center" vertical="center" wrapText="1"/>
    </xf>
    <xf numFmtId="178" fontId="46" fillId="0" borderId="1" xfId="0" applyNumberFormat="1" applyFont="1" applyBorder="1" applyAlignment="1">
      <alignment horizontal="center" vertical="center" wrapText="1"/>
    </xf>
    <xf numFmtId="181" fontId="18" fillId="0" borderId="0" xfId="0" applyNumberFormat="1" applyFont="1" applyAlignment="1">
      <alignment horizontal="center" vertical="center"/>
    </xf>
    <xf numFmtId="181" fontId="20" fillId="0" borderId="0" xfId="0" applyNumberFormat="1" applyFont="1" applyAlignment="1">
      <alignment horizontal="center" vertical="center"/>
    </xf>
    <xf numFmtId="0" fontId="2" fillId="0" borderId="1" xfId="0" applyFont="1" applyBorder="1" applyAlignment="1">
      <alignment horizontal="center" vertical="center"/>
    </xf>
    <xf numFmtId="181" fontId="46" fillId="0" borderId="1" xfId="0" applyNumberFormat="1" applyFont="1" applyBorder="1" applyAlignment="1">
      <alignment horizontal="center" vertical="center" wrapText="1"/>
    </xf>
    <xf numFmtId="183" fontId="17" fillId="0" borderId="1" xfId="0" applyNumberFormat="1" applyFont="1" applyBorder="1" applyAlignment="1">
      <alignment horizontal="center" vertical="center" wrapText="1"/>
    </xf>
    <xf numFmtId="0" fontId="52" fillId="0" borderId="0" xfId="0" applyFont="1">
      <alignment vertical="center"/>
    </xf>
    <xf numFmtId="0" fontId="53" fillId="0" borderId="0" xfId="0" applyFont="1" applyAlignment="1">
      <alignment horizontal="center" vertical="center"/>
    </xf>
    <xf numFmtId="0" fontId="53" fillId="0" borderId="0" xfId="0" applyFont="1">
      <alignment vertical="center"/>
    </xf>
    <xf numFmtId="0" fontId="54" fillId="0" borderId="0" xfId="0" applyFont="1">
      <alignment vertical="center"/>
    </xf>
    <xf numFmtId="0" fontId="55" fillId="0" borderId="0" xfId="0" applyFont="1">
      <alignment vertical="center"/>
    </xf>
    <xf numFmtId="0" fontId="56" fillId="0" borderId="0" xfId="0" applyFont="1">
      <alignment vertical="center"/>
    </xf>
    <xf numFmtId="0" fontId="52" fillId="0" borderId="0" xfId="0" applyFont="1" applyAlignment="1">
      <alignment horizontal="center" vertical="center"/>
    </xf>
    <xf numFmtId="0" fontId="52" fillId="0" borderId="0" xfId="0" applyFont="1" applyAlignment="1">
      <alignment horizontal="left" vertical="center"/>
    </xf>
    <xf numFmtId="0" fontId="57" fillId="0" borderId="0" xfId="0" applyFont="1" applyAlignment="1">
      <alignment horizontal="center" vertical="center"/>
    </xf>
    <xf numFmtId="179" fontId="59" fillId="0" borderId="14" xfId="0" applyNumberFormat="1" applyFont="1" applyBorder="1" applyAlignment="1">
      <alignment horizontal="center" vertical="center" wrapText="1"/>
    </xf>
    <xf numFmtId="179" fontId="2" fillId="0" borderId="14" xfId="0" applyNumberFormat="1" applyFont="1" applyBorder="1" applyAlignment="1">
      <alignment horizontal="center" vertical="center" wrapText="1"/>
    </xf>
    <xf numFmtId="0" fontId="2" fillId="0" borderId="14" xfId="0" applyFont="1" applyBorder="1" applyAlignment="1">
      <alignment horizontal="center" vertical="center" wrapText="1"/>
    </xf>
    <xf numFmtId="179" fontId="54" fillId="0" borderId="14" xfId="0" applyNumberFormat="1" applyFont="1" applyBorder="1" applyAlignment="1">
      <alignment horizontal="center" vertical="center" wrapText="1"/>
    </xf>
    <xf numFmtId="0" fontId="54" fillId="0" borderId="14" xfId="0" applyFont="1" applyBorder="1" applyAlignment="1">
      <alignment horizontal="center" vertical="center" wrapText="1"/>
    </xf>
    <xf numFmtId="179" fontId="55" fillId="0" borderId="14" xfId="0" applyNumberFormat="1" applyFont="1" applyBorder="1" applyAlignment="1">
      <alignment horizontal="center" vertical="center" wrapText="1"/>
    </xf>
    <xf numFmtId="179" fontId="60" fillId="0" borderId="14" xfId="0" applyNumberFormat="1" applyFont="1" applyBorder="1" applyAlignment="1">
      <alignment horizontal="center" vertical="center" wrapText="1"/>
    </xf>
    <xf numFmtId="0" fontId="56" fillId="0" borderId="14" xfId="0" applyFont="1" applyBorder="1" applyAlignment="1">
      <alignment horizontal="center" vertical="center" wrapText="1"/>
    </xf>
    <xf numFmtId="0" fontId="54" fillId="0" borderId="14" xfId="0" applyFont="1" applyBorder="1" applyAlignment="1">
      <alignment horizontal="center" vertical="center"/>
    </xf>
    <xf numFmtId="179" fontId="56" fillId="0" borderId="14" xfId="0" applyNumberFormat="1" applyFont="1" applyBorder="1" applyAlignment="1">
      <alignment horizontal="center" vertical="center" wrapText="1"/>
    </xf>
    <xf numFmtId="179" fontId="61" fillId="0" borderId="14" xfId="0" applyNumberFormat="1" applyFont="1" applyBorder="1" applyAlignment="1">
      <alignment horizontal="center" vertical="center" wrapText="1"/>
    </xf>
    <xf numFmtId="0" fontId="55" fillId="0" borderId="14" xfId="0" applyFont="1" applyBorder="1" applyAlignment="1">
      <alignment horizontal="center" vertical="center"/>
    </xf>
    <xf numFmtId="0" fontId="55" fillId="0" borderId="14" xfId="0" applyFont="1" applyBorder="1" applyAlignment="1">
      <alignment horizontal="center" vertical="center" wrapText="1"/>
    </xf>
    <xf numFmtId="0" fontId="55" fillId="0" borderId="14" xfId="0" applyFont="1" applyBorder="1">
      <alignment vertical="center"/>
    </xf>
    <xf numFmtId="179" fontId="54" fillId="0" borderId="14" xfId="0" applyNumberFormat="1" applyFont="1" applyBorder="1" applyAlignment="1">
      <alignment horizontal="left" vertical="center" wrapText="1"/>
    </xf>
    <xf numFmtId="179" fontId="62" fillId="0" borderId="14" xfId="0" applyNumberFormat="1" applyFont="1" applyBorder="1" applyAlignment="1">
      <alignment horizontal="center" vertical="center" wrapText="1"/>
    </xf>
    <xf numFmtId="0" fontId="53" fillId="0" borderId="14" xfId="0" applyFont="1" applyBorder="1" applyAlignment="1">
      <alignment horizontal="left" vertical="center"/>
    </xf>
    <xf numFmtId="0" fontId="53" fillId="0" borderId="14" xfId="0" applyFont="1" applyBorder="1" applyAlignment="1">
      <alignment horizontal="center" vertical="center"/>
    </xf>
    <xf numFmtId="179" fontId="2" fillId="0" borderId="14" xfId="0" applyNumberFormat="1" applyFont="1" applyBorder="1" applyAlignment="1">
      <alignment horizontal="left" vertical="center" wrapText="1"/>
    </xf>
    <xf numFmtId="0" fontId="64" fillId="0" borderId="14" xfId="0" applyFont="1" applyBorder="1" applyAlignment="1">
      <alignment horizontal="center" vertical="center"/>
    </xf>
    <xf numFmtId="179" fontId="56" fillId="0" borderId="14" xfId="0" applyNumberFormat="1" applyFont="1" applyBorder="1" applyAlignment="1">
      <alignment horizontal="left" vertical="center" wrapText="1"/>
    </xf>
    <xf numFmtId="179" fontId="55" fillId="0" borderId="14" xfId="0" applyNumberFormat="1" applyFont="1" applyBorder="1" applyAlignment="1">
      <alignment vertical="center" wrapText="1"/>
    </xf>
    <xf numFmtId="0" fontId="65" fillId="0" borderId="0" xfId="0" applyFont="1">
      <alignment vertical="center"/>
    </xf>
    <xf numFmtId="0" fontId="56" fillId="0" borderId="14" xfId="0" applyFont="1" applyBorder="1" applyAlignment="1">
      <alignment horizontal="left" vertical="center" wrapText="1"/>
    </xf>
    <xf numFmtId="0" fontId="56" fillId="0" borderId="14" xfId="0" applyFont="1" applyBorder="1" applyAlignment="1">
      <alignment horizontal="center" vertical="center"/>
    </xf>
    <xf numFmtId="179" fontId="55" fillId="0" borderId="14" xfId="0" applyNumberFormat="1" applyFont="1" applyBorder="1" applyAlignment="1">
      <alignment horizontal="left" vertical="center" wrapText="1"/>
    </xf>
    <xf numFmtId="0" fontId="66" fillId="0" borderId="0" xfId="0" applyFont="1">
      <alignment vertical="center"/>
    </xf>
    <xf numFmtId="0" fontId="64" fillId="0" borderId="0" xfId="0" applyFont="1">
      <alignment vertical="center"/>
    </xf>
    <xf numFmtId="0" fontId="67" fillId="0" borderId="0" xfId="0" applyFont="1">
      <alignment vertical="center"/>
    </xf>
    <xf numFmtId="0" fontId="64" fillId="0" borderId="0" xfId="0" applyFont="1" applyAlignment="1">
      <alignment horizontal="center" vertical="center" wrapText="1"/>
    </xf>
    <xf numFmtId="0" fontId="64" fillId="0" borderId="0" xfId="0" applyFont="1" applyAlignment="1">
      <alignment horizontal="center" vertical="center"/>
    </xf>
    <xf numFmtId="0" fontId="63" fillId="0" borderId="0" xfId="0" applyFont="1">
      <alignment vertical="center"/>
    </xf>
    <xf numFmtId="0" fontId="68" fillId="0" borderId="0" xfId="0" applyFont="1" applyAlignment="1"/>
    <xf numFmtId="181" fontId="64" fillId="0" borderId="0" xfId="0" applyNumberFormat="1" applyFont="1" applyAlignment="1">
      <alignment horizontal="center" vertical="center"/>
    </xf>
    <xf numFmtId="181" fontId="69" fillId="0" borderId="0" xfId="0" applyNumberFormat="1" applyFont="1" applyAlignment="1">
      <alignment horizontal="center" vertical="center"/>
    </xf>
    <xf numFmtId="181" fontId="2" fillId="0" borderId="0" xfId="0" applyNumberFormat="1" applyFont="1" applyAlignment="1">
      <alignment horizontal="center" vertical="center"/>
    </xf>
    <xf numFmtId="181" fontId="70" fillId="0" borderId="0" xfId="0" applyNumberFormat="1" applyFont="1" applyAlignment="1">
      <alignment horizontal="center" vertical="center"/>
    </xf>
    <xf numFmtId="0" fontId="71" fillId="0" borderId="0" xfId="0" applyFont="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horizontal="center" vertical="center" wrapText="1"/>
    </xf>
    <xf numFmtId="181" fontId="66" fillId="0" borderId="14" xfId="0" applyNumberFormat="1" applyFont="1" applyBorder="1" applyAlignment="1">
      <alignment horizontal="center" vertical="center" wrapText="1"/>
    </xf>
    <xf numFmtId="181" fontId="6" fillId="0" borderId="14" xfId="0" applyNumberFormat="1" applyFont="1" applyBorder="1" applyAlignment="1">
      <alignment horizontal="center" vertical="center"/>
    </xf>
    <xf numFmtId="0" fontId="6" fillId="0" borderId="14" xfId="0" applyFont="1" applyBorder="1" applyAlignment="1">
      <alignment horizontal="left" vertical="center" wrapText="1"/>
    </xf>
    <xf numFmtId="181" fontId="6" fillId="0" borderId="14" xfId="0" applyNumberFormat="1" applyFont="1" applyBorder="1" applyAlignment="1">
      <alignment horizontal="center" vertical="center" wrapText="1"/>
    </xf>
    <xf numFmtId="0" fontId="64" fillId="0" borderId="14" xfId="0" applyFont="1" applyBorder="1" applyAlignment="1">
      <alignment horizontal="center" vertical="center" wrapText="1"/>
    </xf>
    <xf numFmtId="0" fontId="64" fillId="0" borderId="14" xfId="0" applyFont="1" applyBorder="1" applyAlignment="1">
      <alignment horizontal="left" vertical="center" wrapText="1"/>
    </xf>
    <xf numFmtId="0" fontId="66" fillId="0" borderId="14" xfId="0" applyFont="1" applyBorder="1" applyAlignment="1">
      <alignment horizontal="left" vertical="center" wrapText="1"/>
    </xf>
    <xf numFmtId="0" fontId="66" fillId="0" borderId="14" xfId="0" applyFont="1" applyBorder="1" applyAlignment="1">
      <alignment horizontal="center" vertical="center" wrapText="1"/>
    </xf>
    <xf numFmtId="0" fontId="67" fillId="0" borderId="14" xfId="0" applyFont="1" applyBorder="1" applyAlignment="1">
      <alignment horizontal="left" vertical="center" wrapText="1"/>
    </xf>
    <xf numFmtId="0" fontId="67" fillId="0" borderId="14" xfId="0" applyFont="1" applyBorder="1" applyAlignment="1">
      <alignment horizontal="center" vertical="center" wrapText="1"/>
    </xf>
    <xf numFmtId="0" fontId="72" fillId="0" borderId="14" xfId="0" applyFont="1" applyBorder="1" applyAlignment="1">
      <alignment horizontal="center" vertical="center" wrapText="1"/>
    </xf>
    <xf numFmtId="0" fontId="43" fillId="0" borderId="20" xfId="0" applyFont="1" applyBorder="1" applyAlignment="1">
      <alignment horizontal="center" vertical="center"/>
    </xf>
    <xf numFmtId="178" fontId="66" fillId="0" borderId="14" xfId="0" applyNumberFormat="1" applyFont="1" applyBorder="1" applyAlignment="1">
      <alignment horizontal="center" vertical="center" wrapText="1"/>
    </xf>
    <xf numFmtId="179" fontId="64" fillId="0" borderId="14" xfId="0" applyNumberFormat="1" applyFont="1" applyBorder="1" applyAlignment="1">
      <alignment horizontal="center" vertical="center" wrapText="1"/>
    </xf>
    <xf numFmtId="179" fontId="64" fillId="0" borderId="14" xfId="0" applyNumberFormat="1" applyFont="1" applyBorder="1" applyAlignment="1">
      <alignment horizontal="left" vertical="center" wrapText="1"/>
    </xf>
    <xf numFmtId="179" fontId="66" fillId="0" borderId="14" xfId="0" applyNumberFormat="1" applyFont="1" applyBorder="1" applyAlignment="1">
      <alignment horizontal="center" vertical="center" wrapText="1"/>
    </xf>
    <xf numFmtId="0" fontId="43" fillId="0" borderId="14" xfId="0" applyFont="1" applyBorder="1" applyAlignment="1">
      <alignment horizontal="center" vertical="center"/>
    </xf>
    <xf numFmtId="181" fontId="66" fillId="0" borderId="14" xfId="0" applyNumberFormat="1" applyFont="1" applyBorder="1" applyAlignment="1">
      <alignment horizontal="center" vertical="center"/>
    </xf>
    <xf numFmtId="0" fontId="67" fillId="3" borderId="14" xfId="0" applyFont="1" applyFill="1" applyBorder="1" applyAlignment="1">
      <alignment horizontal="left" vertical="center" wrapText="1"/>
    </xf>
    <xf numFmtId="179" fontId="72" fillId="3" borderId="14" xfId="0" applyNumberFormat="1" applyFont="1" applyFill="1" applyBorder="1" applyAlignment="1">
      <alignment horizontal="center" vertical="center" wrapText="1"/>
    </xf>
    <xf numFmtId="179" fontId="66" fillId="3" borderId="14" xfId="0" applyNumberFormat="1" applyFont="1" applyFill="1" applyBorder="1" applyAlignment="1">
      <alignment horizontal="center" vertical="center" wrapText="1"/>
    </xf>
    <xf numFmtId="181" fontId="73" fillId="0" borderId="0" xfId="0" applyNumberFormat="1" applyFont="1" applyAlignment="1">
      <alignment horizontal="center" vertical="center"/>
    </xf>
    <xf numFmtId="181" fontId="75" fillId="0" borderId="0" xfId="0" applyNumberFormat="1" applyFont="1" applyAlignment="1">
      <alignment horizontal="center" vertical="center"/>
    </xf>
    <xf numFmtId="179" fontId="6" fillId="0" borderId="14" xfId="0" applyNumberFormat="1" applyFont="1" applyBorder="1" applyAlignment="1">
      <alignment horizontal="center" vertical="center" wrapText="1"/>
    </xf>
    <xf numFmtId="179" fontId="6" fillId="0" borderId="14" xfId="0" applyNumberFormat="1" applyFont="1" applyBorder="1" applyAlignment="1">
      <alignment horizontal="left" vertical="center" wrapText="1"/>
    </xf>
    <xf numFmtId="179" fontId="6" fillId="0" borderId="14" xfId="0" applyNumberFormat="1" applyFont="1" applyBorder="1" applyAlignment="1">
      <alignment horizontal="left" vertical="center"/>
    </xf>
    <xf numFmtId="0" fontId="66" fillId="0" borderId="14" xfId="0" applyFont="1" applyBorder="1" applyAlignment="1">
      <alignment horizontal="center" vertical="center"/>
    </xf>
    <xf numFmtId="181" fontId="76" fillId="0" borderId="14" xfId="0" applyNumberFormat="1" applyFont="1" applyBorder="1" applyAlignment="1">
      <alignment horizontal="center" vertical="center"/>
    </xf>
    <xf numFmtId="181" fontId="64" fillId="0" borderId="14" xfId="0" applyNumberFormat="1" applyFont="1" applyBorder="1" applyAlignment="1">
      <alignment horizontal="center" vertical="center" wrapText="1"/>
    </xf>
    <xf numFmtId="0" fontId="76" fillId="0" borderId="14" xfId="0" applyFont="1" applyBorder="1" applyAlignment="1">
      <alignment horizontal="center" vertical="center"/>
    </xf>
    <xf numFmtId="0" fontId="67" fillId="0" borderId="14" xfId="0" applyFont="1" applyBorder="1" applyAlignment="1">
      <alignment horizontal="center" vertical="center"/>
    </xf>
    <xf numFmtId="181" fontId="8" fillId="0" borderId="14" xfId="0" applyNumberFormat="1" applyFont="1" applyBorder="1" applyAlignment="1">
      <alignment horizontal="center" vertical="center"/>
    </xf>
    <xf numFmtId="181" fontId="64" fillId="0" borderId="14" xfId="0" applyNumberFormat="1" applyFont="1" applyBorder="1" applyAlignment="1">
      <alignment horizontal="left" vertical="center" wrapText="1"/>
    </xf>
    <xf numFmtId="0" fontId="40" fillId="0" borderId="14" xfId="0" applyFont="1" applyBorder="1" applyAlignment="1">
      <alignment horizontal="center" vertical="center" wrapText="1"/>
    </xf>
    <xf numFmtId="179" fontId="43" fillId="0" borderId="14" xfId="0" applyNumberFormat="1" applyFont="1" applyBorder="1" applyAlignment="1">
      <alignment horizontal="left" vertical="center"/>
    </xf>
    <xf numFmtId="0" fontId="43" fillId="0" borderId="14" xfId="0" applyFont="1" applyBorder="1" applyAlignment="1">
      <alignment horizontal="center" vertical="center" wrapText="1"/>
    </xf>
    <xf numFmtId="179" fontId="76" fillId="0" borderId="14" xfId="0" applyNumberFormat="1" applyFont="1" applyBorder="1" applyAlignment="1">
      <alignment horizontal="center" vertical="center"/>
    </xf>
    <xf numFmtId="178" fontId="64" fillId="0" borderId="14" xfId="0" applyNumberFormat="1" applyFont="1" applyBorder="1" applyAlignment="1">
      <alignment horizontal="center" vertical="center" wrapText="1"/>
    </xf>
    <xf numFmtId="178" fontId="76" fillId="0" borderId="14" xfId="0" applyNumberFormat="1" applyFont="1" applyBorder="1" applyAlignment="1">
      <alignment horizontal="center" vertical="center"/>
    </xf>
    <xf numFmtId="181" fontId="43" fillId="0" borderId="14" xfId="0" applyNumberFormat="1" applyFont="1" applyBorder="1" applyAlignment="1">
      <alignment horizontal="center" vertical="center"/>
    </xf>
    <xf numFmtId="179" fontId="9" fillId="0" borderId="14" xfId="0" applyNumberFormat="1" applyFont="1" applyBorder="1" applyAlignment="1">
      <alignment horizontal="left" vertical="center"/>
    </xf>
    <xf numFmtId="0" fontId="9" fillId="0" borderId="14" xfId="0" applyFont="1" applyBorder="1" applyAlignment="1">
      <alignment horizontal="center" vertical="center" wrapText="1"/>
    </xf>
    <xf numFmtId="181" fontId="67" fillId="0" borderId="14" xfId="0" applyNumberFormat="1" applyFont="1" applyBorder="1" applyAlignment="1">
      <alignment horizontal="center" vertical="center" wrapText="1"/>
    </xf>
    <xf numFmtId="178" fontId="67" fillId="0" borderId="14" xfId="0" applyNumberFormat="1" applyFont="1" applyBorder="1" applyAlignment="1">
      <alignment horizontal="center" vertical="center" wrapText="1"/>
    </xf>
    <xf numFmtId="179" fontId="67" fillId="3" borderId="14" xfId="0" applyNumberFormat="1" applyFont="1" applyFill="1" applyBorder="1" applyAlignment="1">
      <alignment horizontal="left" vertical="center" wrapText="1"/>
    </xf>
    <xf numFmtId="0" fontId="66" fillId="0" borderId="14" xfId="0" applyFont="1" applyBorder="1">
      <alignment vertical="center"/>
    </xf>
    <xf numFmtId="0" fontId="77" fillId="0" borderId="14" xfId="0" applyFont="1" applyBorder="1" applyAlignment="1">
      <alignment horizontal="center" vertical="center"/>
    </xf>
    <xf numFmtId="0" fontId="67" fillId="0" borderId="14" xfId="0" applyFont="1" applyBorder="1">
      <alignment vertical="center"/>
    </xf>
    <xf numFmtId="0" fontId="8" fillId="0" borderId="14" xfId="0" applyFont="1" applyBorder="1" applyAlignment="1">
      <alignment horizontal="center" vertical="center"/>
    </xf>
    <xf numFmtId="0" fontId="43" fillId="0" borderId="0" xfId="0" applyFont="1">
      <alignment vertical="center"/>
    </xf>
    <xf numFmtId="0" fontId="24" fillId="0" borderId="14" xfId="0" applyFont="1" applyBorder="1" applyAlignment="1">
      <alignment horizontal="center"/>
    </xf>
    <xf numFmtId="0" fontId="24" fillId="0" borderId="0" xfId="0" applyFont="1" applyAlignment="1"/>
    <xf numFmtId="0" fontId="9" fillId="0" borderId="14" xfId="0" applyFont="1" applyBorder="1" applyAlignment="1">
      <alignment horizontal="center" vertical="center"/>
    </xf>
    <xf numFmtId="185" fontId="9" fillId="0" borderId="0" xfId="0" applyNumberFormat="1" applyFont="1" applyAlignment="1">
      <alignment horizontal="center" vertical="center"/>
    </xf>
    <xf numFmtId="0" fontId="9" fillId="2" borderId="0" xfId="0" applyFont="1" applyFill="1" applyAlignment="1">
      <alignment horizontal="center" vertical="center"/>
    </xf>
    <xf numFmtId="182" fontId="6" fillId="0" borderId="14" xfId="0" applyNumberFormat="1" applyFont="1" applyBorder="1" applyAlignment="1">
      <alignment horizontal="center" vertical="center" wrapText="1"/>
    </xf>
    <xf numFmtId="185" fontId="6" fillId="0" borderId="14" xfId="0" applyNumberFormat="1" applyFont="1" applyBorder="1" applyAlignment="1">
      <alignment horizontal="center" vertical="center" wrapText="1"/>
    </xf>
    <xf numFmtId="185" fontId="64" fillId="0" borderId="14" xfId="0" applyNumberFormat="1" applyFont="1" applyBorder="1" applyAlignment="1">
      <alignment horizontal="center" vertical="center"/>
    </xf>
    <xf numFmtId="0" fontId="39" fillId="0" borderId="14" xfId="0" applyFont="1" applyBorder="1" applyAlignment="1">
      <alignment horizontal="center" vertical="center" wrapText="1"/>
    </xf>
    <xf numFmtId="182" fontId="43" fillId="0" borderId="14" xfId="0" applyNumberFormat="1" applyFont="1" applyBorder="1" applyAlignment="1">
      <alignment horizontal="center" vertical="center"/>
    </xf>
    <xf numFmtId="185" fontId="43" fillId="0" borderId="14" xfId="0" applyNumberFormat="1" applyFont="1" applyBorder="1" applyAlignment="1">
      <alignment horizontal="center" vertical="center"/>
    </xf>
    <xf numFmtId="182" fontId="9" fillId="0" borderId="14" xfId="0" applyNumberFormat="1" applyFont="1" applyBorder="1" applyAlignment="1">
      <alignment horizontal="center" vertical="center"/>
    </xf>
    <xf numFmtId="185" fontId="9" fillId="0" borderId="14" xfId="0" applyNumberFormat="1" applyFont="1" applyBorder="1" applyAlignment="1">
      <alignment horizontal="center" vertical="center"/>
    </xf>
    <xf numFmtId="180" fontId="67" fillId="0" borderId="14" xfId="0" applyNumberFormat="1" applyFont="1" applyBorder="1" applyAlignment="1">
      <alignment horizontal="center" vertical="center" wrapText="1"/>
    </xf>
    <xf numFmtId="185" fontId="67" fillId="0" borderId="14" xfId="0" applyNumberFormat="1" applyFont="1" applyBorder="1" applyAlignment="1">
      <alignment horizontal="center" vertical="center" wrapText="1"/>
    </xf>
    <xf numFmtId="186" fontId="67" fillId="0" borderId="14" xfId="0" applyNumberFormat="1" applyFont="1" applyBorder="1" applyAlignment="1">
      <alignment horizontal="center" vertical="center" wrapText="1"/>
    </xf>
    <xf numFmtId="0" fontId="3" fillId="2" borderId="0" xfId="0" applyFont="1" applyFill="1" applyAlignment="1">
      <alignment horizontal="center" vertical="center"/>
    </xf>
    <xf numFmtId="0" fontId="22" fillId="2" borderId="0" xfId="0" applyFont="1" applyFill="1" applyAlignment="1">
      <alignment horizontal="center" vertical="center"/>
    </xf>
    <xf numFmtId="0" fontId="6" fillId="2" borderId="14" xfId="0" applyFont="1" applyFill="1" applyBorder="1" applyAlignment="1">
      <alignment horizontal="center" vertical="center" wrapText="1"/>
    </xf>
    <xf numFmtId="0" fontId="66" fillId="2" borderId="14" xfId="0" applyFont="1" applyFill="1" applyBorder="1">
      <alignment vertical="center"/>
    </xf>
    <xf numFmtId="0" fontId="77" fillId="2" borderId="14" xfId="0" applyFont="1" applyFill="1" applyBorder="1" applyAlignment="1">
      <alignment horizontal="center" vertical="center"/>
    </xf>
    <xf numFmtId="0" fontId="64" fillId="2" borderId="14" xfId="0" applyFont="1" applyFill="1" applyBorder="1" applyAlignment="1">
      <alignment horizontal="center" vertical="center"/>
    </xf>
    <xf numFmtId="0" fontId="67" fillId="2" borderId="14" xfId="0" applyFont="1" applyFill="1" applyBorder="1">
      <alignment vertical="center"/>
    </xf>
    <xf numFmtId="0" fontId="66" fillId="2" borderId="14" xfId="0" applyFont="1" applyFill="1" applyBorder="1" applyAlignment="1">
      <alignment horizontal="center" vertical="center"/>
    </xf>
    <xf numFmtId="0" fontId="8" fillId="2" borderId="14" xfId="0" applyFont="1" applyFill="1" applyBorder="1" applyAlignment="1">
      <alignment horizontal="center" vertical="center"/>
    </xf>
    <xf numFmtId="0" fontId="64" fillId="2" borderId="14" xfId="0" applyFont="1" applyFill="1" applyBorder="1" applyAlignment="1">
      <alignment horizontal="center" vertical="center" wrapText="1"/>
    </xf>
    <xf numFmtId="0" fontId="43" fillId="2" borderId="14" xfId="0" applyFont="1" applyFill="1" applyBorder="1" applyAlignment="1">
      <alignment horizontal="center" vertical="center"/>
    </xf>
    <xf numFmtId="0" fontId="24" fillId="2" borderId="14" xfId="0" applyFont="1" applyFill="1" applyBorder="1" applyAlignment="1">
      <alignment horizontal="center"/>
    </xf>
    <xf numFmtId="0" fontId="67" fillId="2" borderId="14" xfId="0" applyFont="1" applyFill="1" applyBorder="1" applyAlignment="1">
      <alignment horizontal="center" vertical="center"/>
    </xf>
    <xf numFmtId="0" fontId="9" fillId="2" borderId="14" xfId="0" applyFont="1" applyFill="1" applyBorder="1" applyAlignment="1">
      <alignment horizontal="center" vertical="center"/>
    </xf>
    <xf numFmtId="0" fontId="40" fillId="0" borderId="0" xfId="0" applyFont="1" applyAlignment="1">
      <alignment horizontal="center" vertical="center"/>
    </xf>
    <xf numFmtId="179" fontId="3" fillId="0" borderId="14" xfId="0" applyNumberFormat="1" applyFont="1" applyBorder="1" applyAlignment="1">
      <alignment horizontal="center" vertical="center" wrapText="1"/>
    </xf>
    <xf numFmtId="0" fontId="59" fillId="0" borderId="14" xfId="0" applyFont="1" applyBorder="1" applyAlignment="1">
      <alignment horizontal="center" vertical="center" wrapText="1"/>
    </xf>
    <xf numFmtId="0" fontId="52" fillId="0" borderId="14" xfId="0" applyFont="1" applyBorder="1" applyAlignment="1">
      <alignment horizontal="left" vertical="center"/>
    </xf>
    <xf numFmtId="179" fontId="79" fillId="0" borderId="14" xfId="0" applyNumberFormat="1" applyFont="1" applyBorder="1" applyAlignment="1">
      <alignment horizontal="center" vertical="center" wrapText="1"/>
    </xf>
    <xf numFmtId="179" fontId="80" fillId="0" borderId="14" xfId="0" applyNumberFormat="1" applyFont="1" applyBorder="1" applyAlignment="1">
      <alignment horizontal="center" vertical="center" wrapText="1"/>
    </xf>
    <xf numFmtId="179" fontId="40" fillId="0" borderId="14" xfId="0" applyNumberFormat="1" applyFont="1" applyBorder="1" applyAlignment="1">
      <alignment horizontal="center" vertical="center" wrapText="1"/>
    </xf>
    <xf numFmtId="179" fontId="39" fillId="0" borderId="14" xfId="0" applyNumberFormat="1" applyFont="1" applyBorder="1" applyAlignment="1">
      <alignment horizontal="center" vertical="center" wrapText="1"/>
    </xf>
    <xf numFmtId="0" fontId="52" fillId="0" borderId="14" xfId="0" applyFont="1" applyBorder="1" applyAlignment="1">
      <alignment horizontal="center" vertical="center"/>
    </xf>
    <xf numFmtId="0" fontId="39" fillId="0" borderId="14" xfId="0" applyFont="1" applyBorder="1" applyAlignment="1">
      <alignment horizontal="center" vertical="center"/>
    </xf>
    <xf numFmtId="0" fontId="39" fillId="0" borderId="14" xfId="0" applyFont="1" applyBorder="1" applyAlignment="1">
      <alignment horizontal="left" vertical="center" wrapText="1"/>
    </xf>
    <xf numFmtId="179" fontId="59" fillId="0" borderId="14" xfId="0" applyNumberFormat="1" applyFont="1" applyBorder="1" applyAlignment="1">
      <alignment horizontal="left" vertical="center" wrapText="1"/>
    </xf>
    <xf numFmtId="179" fontId="39" fillId="0" borderId="14" xfId="0" applyNumberFormat="1" applyFont="1" applyBorder="1" applyAlignment="1">
      <alignment horizontal="left" vertical="center" wrapText="1"/>
    </xf>
    <xf numFmtId="179" fontId="81" fillId="0" borderId="14" xfId="0" applyNumberFormat="1" applyFont="1" applyBorder="1" applyAlignment="1">
      <alignment horizontal="center" vertical="center" wrapText="1"/>
    </xf>
    <xf numFmtId="0" fontId="82" fillId="0" borderId="14" xfId="0" applyFont="1" applyBorder="1" applyAlignment="1">
      <alignment horizontal="center" vertical="center"/>
    </xf>
    <xf numFmtId="0" fontId="81" fillId="0" borderId="14" xfId="0" applyFont="1" applyBorder="1" applyAlignment="1">
      <alignment horizontal="center" vertical="center" wrapText="1"/>
    </xf>
    <xf numFmtId="0" fontId="81" fillId="0" borderId="14" xfId="0" applyFont="1" applyBorder="1" applyAlignment="1">
      <alignment horizontal="left" vertical="center" wrapText="1"/>
    </xf>
    <xf numFmtId="179" fontId="40" fillId="0" borderId="14" xfId="0" applyNumberFormat="1" applyFont="1" applyBorder="1" applyAlignment="1">
      <alignment horizontal="left" vertical="center" wrapText="1"/>
    </xf>
    <xf numFmtId="0" fontId="79" fillId="0" borderId="14" xfId="0" applyFont="1" applyBorder="1" applyAlignment="1">
      <alignment horizontal="center" vertical="center" wrapText="1"/>
    </xf>
    <xf numFmtId="183" fontId="40" fillId="0" borderId="14" xfId="0" applyNumberFormat="1" applyFont="1" applyBorder="1" applyAlignment="1">
      <alignment horizontal="center" vertical="center" wrapText="1"/>
    </xf>
    <xf numFmtId="181" fontId="81" fillId="0" borderId="14" xfId="0" applyNumberFormat="1" applyFont="1" applyBorder="1" applyAlignment="1">
      <alignment horizontal="center" vertical="center" wrapText="1"/>
    </xf>
    <xf numFmtId="181" fontId="1" fillId="0" borderId="14" xfId="0" applyNumberFormat="1" applyFont="1" applyBorder="1" applyAlignment="1">
      <alignment horizontal="center" vertical="center" wrapText="1"/>
    </xf>
    <xf numFmtId="178" fontId="1" fillId="0" borderId="14" xfId="0" applyNumberFormat="1" applyFont="1" applyBorder="1" applyAlignment="1">
      <alignment horizontal="center" vertical="center" wrapText="1"/>
    </xf>
    <xf numFmtId="0" fontId="40" fillId="0" borderId="0" xfId="0" applyFont="1" applyAlignment="1">
      <alignment horizontal="right" vertical="center"/>
    </xf>
    <xf numFmtId="0" fontId="52" fillId="0" borderId="14" xfId="0" applyFont="1" applyBorder="1">
      <alignment vertical="center"/>
    </xf>
    <xf numFmtId="0" fontId="84" fillId="0" borderId="14" xfId="0" applyFont="1" applyBorder="1" applyAlignment="1">
      <alignment horizontal="left" vertical="center" wrapText="1"/>
    </xf>
    <xf numFmtId="181" fontId="59" fillId="0" borderId="14" xfId="0" applyNumberFormat="1" applyFont="1" applyBorder="1" applyAlignment="1">
      <alignment horizontal="center" vertical="center" wrapText="1"/>
    </xf>
    <xf numFmtId="179" fontId="52" fillId="0" borderId="14" xfId="0" applyNumberFormat="1" applyFont="1" applyBorder="1">
      <alignment vertical="center"/>
    </xf>
    <xf numFmtId="0" fontId="85" fillId="0" borderId="0" xfId="0" applyFont="1">
      <alignment vertical="center"/>
    </xf>
    <xf numFmtId="0" fontId="86" fillId="0" borderId="0" xfId="0" applyFont="1">
      <alignment vertical="center"/>
    </xf>
    <xf numFmtId="0" fontId="11" fillId="0" borderId="14" xfId="0" applyFont="1" applyBorder="1" applyAlignment="1">
      <alignment horizontal="center" vertical="center"/>
    </xf>
    <xf numFmtId="0" fontId="63" fillId="0" borderId="14" xfId="0" applyFont="1" applyBorder="1" applyAlignment="1">
      <alignment horizontal="center" vertical="center" wrapText="1"/>
    </xf>
    <xf numFmtId="0" fontId="86" fillId="0" borderId="14" xfId="0" applyFont="1" applyBorder="1">
      <alignment vertical="center"/>
    </xf>
    <xf numFmtId="182" fontId="63" fillId="0" borderId="14" xfId="0" applyNumberFormat="1" applyFont="1" applyBorder="1" applyAlignment="1">
      <alignment horizontal="center" vertical="center" wrapText="1"/>
    </xf>
    <xf numFmtId="181" fontId="63" fillId="0" borderId="14" xfId="0" applyNumberFormat="1" applyFont="1" applyBorder="1" applyAlignment="1">
      <alignment horizontal="center" vertical="center" wrapText="1"/>
    </xf>
    <xf numFmtId="0" fontId="11" fillId="0" borderId="14" xfId="0" applyFont="1" applyBorder="1">
      <alignment vertical="center"/>
    </xf>
    <xf numFmtId="0" fontId="11" fillId="0" borderId="17" xfId="0" applyFont="1" applyBorder="1" applyAlignment="1">
      <alignment horizontal="center" vertical="center"/>
    </xf>
    <xf numFmtId="0" fontId="11" fillId="0" borderId="15" xfId="0" applyFont="1" applyBorder="1" applyAlignment="1">
      <alignment horizontal="center" vertical="center"/>
    </xf>
    <xf numFmtId="0" fontId="64" fillId="0" borderId="17" xfId="0" applyFont="1" applyBorder="1" applyAlignment="1">
      <alignment horizontal="center" vertical="center" wrapText="1"/>
    </xf>
    <xf numFmtId="182" fontId="64" fillId="0" borderId="14" xfId="0" applyNumberFormat="1" applyFont="1" applyBorder="1" applyAlignment="1">
      <alignment horizontal="center" vertical="center" wrapText="1"/>
    </xf>
    <xf numFmtId="0" fontId="87" fillId="0" borderId="0" xfId="0" applyFont="1">
      <alignment vertical="center"/>
    </xf>
    <xf numFmtId="0" fontId="88" fillId="0" borderId="0" xfId="0" applyFont="1">
      <alignment vertical="center"/>
    </xf>
    <xf numFmtId="0" fontId="89" fillId="0" borderId="0" xfId="0" applyFont="1">
      <alignment vertical="center"/>
    </xf>
    <xf numFmtId="0" fontId="88" fillId="0" borderId="14" xfId="0" applyFont="1" applyBorder="1" applyAlignment="1">
      <alignment horizontal="center" vertical="center"/>
    </xf>
    <xf numFmtId="0" fontId="88" fillId="0" borderId="14" xfId="0" applyFont="1" applyBorder="1" applyAlignment="1">
      <alignment horizontal="center" vertical="center" wrapText="1"/>
    </xf>
    <xf numFmtId="181" fontId="88" fillId="0" borderId="14" xfId="0" applyNumberFormat="1" applyFont="1" applyBorder="1" applyAlignment="1">
      <alignment horizontal="center" vertical="center" wrapText="1"/>
    </xf>
    <xf numFmtId="0" fontId="90" fillId="0" borderId="14" xfId="0" applyFont="1" applyBorder="1" applyAlignment="1">
      <alignment horizontal="center" vertical="center"/>
    </xf>
    <xf numFmtId="181" fontId="90" fillId="0" borderId="14" xfId="0" applyNumberFormat="1" applyFont="1" applyBorder="1" applyAlignment="1">
      <alignment horizontal="center" vertical="center" wrapText="1"/>
    </xf>
    <xf numFmtId="0" fontId="90"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lignment horizontal="left" vertical="center" wrapText="1"/>
    </xf>
    <xf numFmtId="181" fontId="4" fillId="0" borderId="14" xfId="0" applyNumberFormat="1" applyFont="1" applyBorder="1" applyAlignment="1">
      <alignment horizontal="center" vertical="center" wrapText="1"/>
    </xf>
    <xf numFmtId="0" fontId="4" fillId="0" borderId="14" xfId="0" applyFont="1" applyBorder="1" applyAlignment="1">
      <alignment horizontal="center" vertical="center"/>
    </xf>
    <xf numFmtId="0" fontId="88" fillId="0" borderId="14" xfId="0" applyFont="1" applyBorder="1" applyAlignment="1">
      <alignment horizontal="left" vertical="center" wrapText="1"/>
    </xf>
    <xf numFmtId="0" fontId="1" fillId="0" borderId="14" xfId="0" applyFont="1" applyBorder="1" applyAlignment="1">
      <alignment horizontal="center" vertical="center" wrapText="1"/>
    </xf>
    <xf numFmtId="0" fontId="1" fillId="0" borderId="14" xfId="0" applyFont="1" applyBorder="1" applyAlignment="1">
      <alignment horizontal="left" vertical="center" wrapText="1"/>
    </xf>
    <xf numFmtId="181" fontId="1" fillId="0" borderId="14" xfId="0" applyNumberFormat="1" applyFont="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center" vertical="center"/>
    </xf>
    <xf numFmtId="0" fontId="91" fillId="0" borderId="14" xfId="0" applyFont="1" applyBorder="1" applyAlignment="1">
      <alignment horizontal="center" vertical="center" wrapText="1"/>
    </xf>
    <xf numFmtId="179" fontId="1" fillId="0" borderId="14" xfId="0" applyNumberFormat="1" applyFont="1" applyBorder="1" applyAlignment="1">
      <alignment horizontal="center" vertical="center" wrapText="1"/>
    </xf>
    <xf numFmtId="179" fontId="1" fillId="0" borderId="14" xfId="0" applyNumberFormat="1" applyFont="1" applyBorder="1" applyAlignment="1">
      <alignment horizontal="left" vertical="center" wrapText="1"/>
    </xf>
    <xf numFmtId="179" fontId="90" fillId="0" borderId="14" xfId="0" applyNumberFormat="1" applyFont="1" applyBorder="1" applyAlignment="1">
      <alignment horizontal="left" vertical="center" wrapText="1"/>
    </xf>
    <xf numFmtId="179" fontId="90" fillId="0" borderId="14" xfId="0" applyNumberFormat="1" applyFont="1" applyBorder="1" applyAlignment="1">
      <alignment horizontal="left" vertical="center"/>
    </xf>
    <xf numFmtId="0" fontId="6" fillId="0" borderId="14" xfId="0" applyFont="1" applyBorder="1">
      <alignment vertical="center"/>
    </xf>
    <xf numFmtId="0" fontId="4" fillId="0" borderId="14" xfId="0" applyFont="1" applyBorder="1">
      <alignment vertical="center"/>
    </xf>
    <xf numFmtId="0" fontId="40" fillId="0" borderId="14" xfId="0" applyFont="1" applyBorder="1" applyAlignment="1">
      <alignment horizontal="center" vertical="center"/>
    </xf>
    <xf numFmtId="179" fontId="88" fillId="0" borderId="14" xfId="0" applyNumberFormat="1" applyFont="1" applyBorder="1" applyAlignment="1">
      <alignment horizontal="left" vertical="center"/>
    </xf>
    <xf numFmtId="0" fontId="92" fillId="0" borderId="0" xfId="0" applyFont="1" applyAlignment="1"/>
    <xf numFmtId="0" fontId="31" fillId="0" borderId="0" xfId="0" applyFont="1">
      <alignment vertical="center"/>
    </xf>
    <xf numFmtId="0" fontId="93" fillId="0" borderId="0" xfId="0" applyFont="1">
      <alignment vertical="center"/>
    </xf>
    <xf numFmtId="0" fontId="92" fillId="0" borderId="0" xfId="0" applyFont="1">
      <alignment vertical="center"/>
    </xf>
    <xf numFmtId="0" fontId="94" fillId="0" borderId="0" xfId="0" applyFont="1">
      <alignment vertical="center"/>
    </xf>
    <xf numFmtId="0" fontId="92" fillId="0" borderId="0" xfId="0" applyFont="1" applyAlignment="1">
      <alignment horizontal="center" vertical="center" wrapText="1"/>
    </xf>
    <xf numFmtId="0" fontId="94" fillId="0" borderId="0" xfId="0" applyFont="1" applyAlignment="1"/>
    <xf numFmtId="0" fontId="95" fillId="0" borderId="0" xfId="0" applyFont="1">
      <alignment vertical="center"/>
    </xf>
    <xf numFmtId="0" fontId="92" fillId="0" borderId="0" xfId="0" applyFont="1" applyAlignment="1">
      <alignment horizontal="center" vertical="center"/>
    </xf>
    <xf numFmtId="0" fontId="92" fillId="0" borderId="0" xfId="0" applyFont="1" applyAlignment="1">
      <alignment horizontal="left" vertical="center"/>
    </xf>
    <xf numFmtId="181" fontId="92" fillId="0" borderId="0" xfId="0" applyNumberFormat="1" applyFont="1" applyAlignment="1">
      <alignment horizontal="center" vertical="center"/>
    </xf>
    <xf numFmtId="179" fontId="92" fillId="0" borderId="0" xfId="0" applyNumberFormat="1" applyFont="1" applyAlignment="1">
      <alignment horizontal="left" vertical="center"/>
    </xf>
    <xf numFmtId="0" fontId="96" fillId="0" borderId="0" xfId="0" applyFont="1">
      <alignment vertical="center"/>
    </xf>
    <xf numFmtId="0" fontId="97" fillId="0" borderId="0" xfId="0" applyFont="1">
      <alignment vertical="center"/>
    </xf>
    <xf numFmtId="0" fontId="97" fillId="0" borderId="0" xfId="0" applyFont="1" applyAlignment="1">
      <alignment horizontal="center" vertical="center"/>
    </xf>
    <xf numFmtId="181" fontId="97" fillId="0" borderId="0" xfId="0" applyNumberFormat="1" applyFont="1" applyAlignment="1">
      <alignment horizontal="center" vertical="center"/>
    </xf>
    <xf numFmtId="0" fontId="98" fillId="0" borderId="0" xfId="0" applyFont="1" applyAlignment="1">
      <alignment horizontal="center" vertical="center"/>
    </xf>
    <xf numFmtId="181" fontId="98" fillId="0" borderId="0" xfId="0" applyNumberFormat="1" applyFont="1" applyAlignment="1">
      <alignment horizontal="center" vertical="center"/>
    </xf>
    <xf numFmtId="0" fontId="92" fillId="0" borderId="14" xfId="0" applyFont="1" applyBorder="1" applyAlignment="1">
      <alignment horizontal="center" vertical="center" wrapText="1"/>
    </xf>
    <xf numFmtId="0" fontId="92" fillId="0" borderId="14" xfId="0" applyFont="1" applyBorder="1" applyAlignment="1">
      <alignment horizontal="left" vertical="center" wrapText="1"/>
    </xf>
    <xf numFmtId="181" fontId="92" fillId="0" borderId="14" xfId="0" applyNumberFormat="1" applyFont="1" applyBorder="1" applyAlignment="1">
      <alignment horizontal="center" vertical="center" wrapText="1"/>
    </xf>
    <xf numFmtId="0" fontId="95" fillId="0" borderId="14" xfId="0" applyFont="1" applyBorder="1" applyAlignment="1">
      <alignment horizontal="left" vertical="center" wrapText="1"/>
    </xf>
    <xf numFmtId="0" fontId="92" fillId="0" borderId="14" xfId="0" applyFont="1" applyBorder="1" applyAlignment="1">
      <alignment horizontal="center" vertical="center"/>
    </xf>
    <xf numFmtId="181" fontId="88" fillId="0" borderId="14" xfId="0" applyNumberFormat="1" applyFont="1" applyBorder="1" applyAlignment="1">
      <alignment horizontal="center" vertical="center"/>
    </xf>
    <xf numFmtId="181" fontId="92" fillId="0" borderId="14" xfId="0" applyNumberFormat="1" applyFont="1" applyBorder="1" applyAlignment="1">
      <alignment horizontal="center" vertical="center"/>
    </xf>
    <xf numFmtId="179" fontId="92" fillId="0" borderId="14" xfId="0" applyNumberFormat="1" applyFont="1" applyBorder="1" applyAlignment="1">
      <alignment horizontal="center" vertical="center" wrapText="1"/>
    </xf>
    <xf numFmtId="179" fontId="92" fillId="0" borderId="14" xfId="0" applyNumberFormat="1" applyFont="1" applyBorder="1" applyAlignment="1">
      <alignment horizontal="left" vertical="center" wrapText="1"/>
    </xf>
    <xf numFmtId="178" fontId="92" fillId="0" borderId="14" xfId="0" applyNumberFormat="1" applyFont="1" applyBorder="1" applyAlignment="1">
      <alignment horizontal="center" vertical="center" wrapText="1"/>
    </xf>
    <xf numFmtId="178" fontId="88" fillId="0" borderId="14" xfId="0" applyNumberFormat="1" applyFont="1" applyBorder="1" applyAlignment="1">
      <alignment horizontal="center" vertical="center"/>
    </xf>
    <xf numFmtId="0" fontId="97" fillId="0" borderId="0" xfId="0" applyFont="1" applyAlignment="1">
      <alignment horizontal="center" vertical="center" wrapText="1"/>
    </xf>
    <xf numFmtId="0" fontId="98" fillId="0" borderId="0" xfId="0" applyFont="1" applyAlignment="1">
      <alignment horizontal="center" vertical="center" wrapText="1"/>
    </xf>
    <xf numFmtId="179" fontId="88" fillId="0" borderId="14" xfId="0" applyNumberFormat="1" applyFont="1" applyBorder="1" applyAlignment="1">
      <alignment horizontal="left" vertical="center" wrapText="1"/>
    </xf>
    <xf numFmtId="0" fontId="99" fillId="0" borderId="14" xfId="0" applyFont="1" applyBorder="1" applyAlignment="1">
      <alignment horizontal="center" vertical="center"/>
    </xf>
    <xf numFmtId="0" fontId="92" fillId="0" borderId="14" xfId="0" applyFont="1" applyBorder="1">
      <alignment vertical="center"/>
    </xf>
    <xf numFmtId="0" fontId="94" fillId="0" borderId="14" xfId="0" applyFont="1" applyBorder="1" applyAlignment="1">
      <alignment horizontal="center" vertical="center"/>
    </xf>
    <xf numFmtId="181" fontId="94" fillId="0" borderId="14" xfId="0" applyNumberFormat="1" applyFont="1" applyBorder="1" applyAlignment="1">
      <alignment horizontal="center" vertical="center"/>
    </xf>
    <xf numFmtId="181" fontId="92" fillId="0" borderId="14" xfId="0" applyNumberFormat="1" applyFont="1" applyBorder="1" applyAlignment="1">
      <alignment horizontal="left" vertical="center" wrapText="1"/>
    </xf>
    <xf numFmtId="0" fontId="94" fillId="0" borderId="14" xfId="0" applyFont="1" applyBorder="1" applyAlignment="1">
      <alignment horizontal="center"/>
    </xf>
    <xf numFmtId="0" fontId="95" fillId="0" borderId="14" xfId="0" applyFont="1" applyBorder="1" applyAlignment="1">
      <alignment horizontal="center" vertical="center"/>
    </xf>
    <xf numFmtId="0" fontId="9" fillId="0" borderId="0" xfId="0" applyFont="1" applyAlignment="1"/>
    <xf numFmtId="0" fontId="9" fillId="0" borderId="14" xfId="0" applyFont="1" applyBorder="1" applyAlignment="1">
      <alignment horizontal="left" vertical="center" wrapText="1"/>
    </xf>
    <xf numFmtId="181" fontId="43" fillId="0" borderId="14" xfId="0" applyNumberFormat="1" applyFont="1" applyBorder="1" applyAlignment="1">
      <alignment horizontal="center" vertical="center" wrapText="1"/>
    </xf>
    <xf numFmtId="181" fontId="9" fillId="0" borderId="14" xfId="0" applyNumberFormat="1" applyFont="1" applyBorder="1" applyAlignment="1">
      <alignment horizontal="center" vertical="center" wrapText="1"/>
    </xf>
    <xf numFmtId="179" fontId="9" fillId="0" borderId="14" xfId="0" applyNumberFormat="1" applyFont="1" applyBorder="1" applyAlignment="1">
      <alignment horizontal="center" vertical="center" wrapText="1"/>
    </xf>
    <xf numFmtId="179" fontId="9" fillId="0" borderId="14" xfId="0" applyNumberFormat="1" applyFont="1" applyBorder="1" applyAlignment="1">
      <alignment horizontal="left" vertical="center" wrapText="1"/>
    </xf>
    <xf numFmtId="178" fontId="43" fillId="0" borderId="14" xfId="0" applyNumberFormat="1" applyFont="1" applyBorder="1" applyAlignment="1">
      <alignment horizontal="center" vertical="center" wrapText="1"/>
    </xf>
    <xf numFmtId="178" fontId="9" fillId="0" borderId="14" xfId="0" applyNumberFormat="1" applyFont="1" applyBorder="1" applyAlignment="1">
      <alignment horizontal="center" vertical="center" wrapText="1"/>
    </xf>
    <xf numFmtId="0" fontId="43" fillId="0" borderId="14" xfId="0" applyFont="1" applyBorder="1">
      <alignment vertical="center"/>
    </xf>
    <xf numFmtId="0" fontId="9" fillId="0" borderId="14" xfId="0" applyFont="1" applyBorder="1">
      <alignment vertical="center"/>
    </xf>
    <xf numFmtId="0" fontId="9" fillId="0" borderId="14" xfId="0" applyFont="1" applyBorder="1" applyAlignment="1">
      <alignment horizontal="center"/>
    </xf>
    <xf numFmtId="0" fontId="43" fillId="0" borderId="14" xfId="0" applyFont="1" applyBorder="1" applyAlignment="1">
      <alignment horizontal="left" vertical="center" wrapText="1"/>
    </xf>
    <xf numFmtId="178" fontId="6" fillId="0" borderId="14" xfId="0" applyNumberFormat="1" applyFont="1" applyBorder="1" applyAlignment="1">
      <alignment horizontal="center" vertical="center" wrapText="1"/>
    </xf>
    <xf numFmtId="178" fontId="43" fillId="0" borderId="17" xfId="0" applyNumberFormat="1" applyFont="1" applyBorder="1" applyAlignment="1">
      <alignment horizontal="center" vertical="center" wrapText="1"/>
    </xf>
    <xf numFmtId="0" fontId="69" fillId="0" borderId="14" xfId="0" applyFont="1" applyBorder="1" applyAlignment="1">
      <alignment horizontal="center" vertical="center"/>
    </xf>
    <xf numFmtId="181" fontId="9" fillId="0" borderId="14" xfId="0" applyNumberFormat="1" applyFont="1" applyBorder="1" applyAlignment="1">
      <alignment horizontal="center" vertical="center"/>
    </xf>
    <xf numFmtId="181" fontId="9" fillId="0" borderId="14" xfId="0" applyNumberFormat="1" applyFont="1" applyBorder="1" applyAlignment="1">
      <alignment horizontal="left" vertical="center" wrapText="1"/>
    </xf>
    <xf numFmtId="178" fontId="9" fillId="0" borderId="17" xfId="0" applyNumberFormat="1" applyFont="1" applyBorder="1" applyAlignment="1">
      <alignment horizontal="center" vertical="center" wrapText="1"/>
    </xf>
    <xf numFmtId="179" fontId="4" fillId="0" borderId="14" xfId="0" applyNumberFormat="1" applyFont="1" applyBorder="1" applyAlignment="1">
      <alignment horizontal="left" vertical="center"/>
    </xf>
    <xf numFmtId="0" fontId="43" fillId="0" borderId="0" xfId="0" applyFont="1" applyAlignment="1">
      <alignment horizontal="left" vertical="center"/>
    </xf>
    <xf numFmtId="0" fontId="44" fillId="0" borderId="0" xfId="0" applyFont="1">
      <alignment vertical="center"/>
    </xf>
    <xf numFmtId="181" fontId="6" fillId="0" borderId="14" xfId="0" applyNumberFormat="1" applyFont="1" applyBorder="1" applyAlignment="1">
      <alignment horizontal="left" vertical="center" wrapText="1"/>
    </xf>
    <xf numFmtId="0" fontId="72" fillId="0" borderId="14" xfId="0" applyFont="1" applyBorder="1" applyAlignment="1">
      <alignment horizontal="left" vertical="center" wrapText="1"/>
    </xf>
    <xf numFmtId="179" fontId="66" fillId="0" borderId="14" xfId="0" applyNumberFormat="1" applyFont="1" applyBorder="1" applyAlignment="1">
      <alignment horizontal="left" vertical="center" wrapText="1"/>
    </xf>
    <xf numFmtId="178" fontId="66" fillId="0" borderId="14" xfId="0" applyNumberFormat="1" applyFont="1" applyBorder="1" applyAlignment="1">
      <alignment horizontal="left" vertical="center" wrapText="1"/>
    </xf>
    <xf numFmtId="181" fontId="21" fillId="0" borderId="14" xfId="0" applyNumberFormat="1" applyFont="1" applyBorder="1" applyAlignment="1">
      <alignment horizontal="center" vertical="center" wrapText="1"/>
    </xf>
    <xf numFmtId="0" fontId="9" fillId="4" borderId="0" xfId="0" applyFont="1" applyFill="1" applyAlignment="1">
      <alignment horizontal="center" vertical="center"/>
    </xf>
    <xf numFmtId="0" fontId="3" fillId="4" borderId="0" xfId="0" applyFont="1" applyFill="1">
      <alignment vertical="center"/>
    </xf>
    <xf numFmtId="0" fontId="64" fillId="4" borderId="17" xfId="0" applyFont="1" applyFill="1" applyBorder="1" applyAlignment="1">
      <alignment horizontal="left" vertical="center" wrapText="1"/>
    </xf>
    <xf numFmtId="0" fontId="64" fillId="0" borderId="17" xfId="0" applyFont="1" applyBorder="1" applyAlignment="1">
      <alignment horizontal="left" vertical="center" wrapText="1"/>
    </xf>
    <xf numFmtId="0" fontId="64" fillId="4" borderId="14" xfId="0" applyFont="1" applyFill="1" applyBorder="1" applyAlignment="1">
      <alignment horizontal="left" vertical="center" wrapText="1"/>
    </xf>
    <xf numFmtId="0" fontId="64" fillId="4" borderId="14" xfId="0" applyFont="1" applyFill="1" applyBorder="1" applyAlignment="1">
      <alignment horizontal="center" vertical="center" wrapText="1"/>
    </xf>
    <xf numFmtId="0" fontId="64" fillId="0" borderId="18" xfId="0" applyFont="1" applyBorder="1" applyAlignment="1">
      <alignment horizontal="center" vertical="center" wrapText="1"/>
    </xf>
    <xf numFmtId="179" fontId="64" fillId="4" borderId="14" xfId="0" applyNumberFormat="1" applyFont="1" applyFill="1" applyBorder="1" applyAlignment="1">
      <alignment horizontal="center" vertical="center" wrapText="1"/>
    </xf>
    <xf numFmtId="179" fontId="64" fillId="4" borderId="14" xfId="0" applyNumberFormat="1" applyFont="1" applyFill="1" applyBorder="1" applyAlignment="1">
      <alignment horizontal="left" vertical="center" wrapText="1"/>
    </xf>
    <xf numFmtId="0" fontId="67" fillId="4" borderId="14" xfId="0" applyFont="1" applyFill="1" applyBorder="1" applyAlignment="1">
      <alignment horizontal="center" vertical="center" wrapText="1"/>
    </xf>
    <xf numFmtId="178" fontId="43" fillId="0" borderId="14" xfId="0" applyNumberFormat="1" applyFont="1" applyBorder="1" applyAlignment="1">
      <alignment horizontal="center" vertical="center"/>
    </xf>
    <xf numFmtId="181" fontId="64" fillId="0" borderId="14" xfId="0" applyNumberFormat="1" applyFont="1" applyBorder="1" applyAlignment="1">
      <alignment horizontal="center" vertical="center"/>
    </xf>
    <xf numFmtId="181" fontId="67" fillId="0" borderId="14" xfId="0" applyNumberFormat="1" applyFont="1" applyBorder="1" applyAlignment="1">
      <alignment horizontal="center" vertical="center"/>
    </xf>
    <xf numFmtId="179" fontId="64" fillId="0" borderId="14" xfId="0" applyNumberFormat="1" applyFont="1" applyBorder="1" applyAlignment="1">
      <alignment horizontal="center" vertical="center"/>
    </xf>
    <xf numFmtId="0" fontId="64" fillId="0" borderId="14" xfId="0" applyFont="1" applyBorder="1">
      <alignment vertical="center"/>
    </xf>
    <xf numFmtId="0" fontId="8" fillId="0" borderId="14" xfId="0" applyFont="1" applyBorder="1">
      <alignment vertical="center"/>
    </xf>
    <xf numFmtId="179" fontId="9" fillId="0" borderId="0" xfId="0" applyNumberFormat="1" applyFont="1" applyAlignment="1">
      <alignment horizontal="center" vertical="center"/>
    </xf>
    <xf numFmtId="179" fontId="43" fillId="0" borderId="14" xfId="0" applyNumberFormat="1" applyFont="1" applyBorder="1" applyAlignment="1">
      <alignment horizontal="center" vertical="center"/>
    </xf>
    <xf numFmtId="185" fontId="64" fillId="0" borderId="14" xfId="0" applyNumberFormat="1" applyFont="1" applyBorder="1" applyAlignment="1">
      <alignment horizontal="center" vertical="center" wrapText="1"/>
    </xf>
    <xf numFmtId="179" fontId="9" fillId="0" borderId="14" xfId="0" applyNumberFormat="1" applyFont="1" applyBorder="1" applyAlignment="1">
      <alignment horizontal="center" vertical="center"/>
    </xf>
    <xf numFmtId="179" fontId="67" fillId="0" borderId="14" xfId="0" applyNumberFormat="1" applyFont="1" applyBorder="1" applyAlignment="1">
      <alignment horizontal="center" vertical="center" wrapText="1"/>
    </xf>
    <xf numFmtId="179" fontId="67" fillId="0" borderId="14" xfId="0" applyNumberFormat="1" applyFont="1" applyBorder="1" applyAlignment="1">
      <alignment horizontal="left" vertical="center" wrapText="1"/>
    </xf>
    <xf numFmtId="31" fontId="64" fillId="0" borderId="14" xfId="0" applyNumberFormat="1" applyFont="1" applyBorder="1" applyAlignment="1">
      <alignment vertical="center" wrapText="1"/>
    </xf>
    <xf numFmtId="0" fontId="100" fillId="0" borderId="14" xfId="0" applyFont="1" applyBorder="1" applyAlignment="1">
      <alignment horizontal="center" vertical="center" wrapText="1"/>
    </xf>
    <xf numFmtId="181" fontId="63" fillId="0" borderId="15" xfId="0" applyNumberFormat="1" applyFont="1" applyBorder="1" applyAlignment="1">
      <alignment horizontal="center" vertical="center" wrapText="1"/>
    </xf>
    <xf numFmtId="0" fontId="64" fillId="0" borderId="15" xfId="0" applyFont="1" applyBorder="1" applyAlignment="1">
      <alignment horizontal="center" vertical="center" wrapText="1"/>
    </xf>
    <xf numFmtId="182" fontId="63" fillId="0" borderId="15" xfId="0" applyNumberFormat="1" applyFont="1" applyBorder="1" applyAlignment="1">
      <alignment horizontal="center" vertical="center" wrapText="1"/>
    </xf>
    <xf numFmtId="0" fontId="91" fillId="0" borderId="0" xfId="0" applyFont="1" applyAlignment="1">
      <alignment horizontal="center" vertical="center"/>
    </xf>
    <xf numFmtId="0" fontId="64" fillId="0" borderId="0" xfId="0" applyFont="1" applyAlignment="1">
      <alignment vertical="center" wrapText="1"/>
    </xf>
    <xf numFmtId="179" fontId="6" fillId="2" borderId="14" xfId="0" applyNumberFormat="1" applyFont="1" applyFill="1" applyBorder="1" applyAlignment="1">
      <alignment horizontal="center" vertical="center" wrapText="1"/>
    </xf>
    <xf numFmtId="179" fontId="64" fillId="2" borderId="14" xfId="0" applyNumberFormat="1" applyFont="1" applyFill="1" applyBorder="1" applyAlignment="1">
      <alignment horizontal="center" vertical="center" wrapText="1"/>
    </xf>
    <xf numFmtId="49" fontId="64" fillId="0" borderId="14" xfId="0" applyNumberFormat="1" applyFont="1" applyBorder="1" applyAlignment="1">
      <alignment horizontal="center" vertical="center" wrapText="1"/>
    </xf>
    <xf numFmtId="49" fontId="64" fillId="0" borderId="14" xfId="0" applyNumberFormat="1" applyFont="1" applyBorder="1" applyAlignment="1">
      <alignment horizontal="left" vertical="center" wrapText="1"/>
    </xf>
    <xf numFmtId="182" fontId="64" fillId="0" borderId="14" xfId="0" applyNumberFormat="1" applyFont="1" applyBorder="1" applyAlignment="1">
      <alignment horizontal="center" vertical="center"/>
    </xf>
    <xf numFmtId="180" fontId="64" fillId="0" borderId="14" xfId="0" applyNumberFormat="1" applyFont="1" applyBorder="1" applyAlignment="1">
      <alignment horizontal="center" vertical="center" wrapText="1"/>
    </xf>
    <xf numFmtId="0" fontId="67" fillId="3" borderId="14" xfId="0" applyFont="1" applyFill="1" applyBorder="1" applyAlignment="1">
      <alignment horizontal="center" vertical="center" wrapText="1"/>
    </xf>
    <xf numFmtId="180" fontId="67" fillId="3" borderId="14" xfId="0" applyNumberFormat="1" applyFont="1" applyFill="1" applyBorder="1" applyAlignment="1">
      <alignment horizontal="center" vertical="center" wrapText="1"/>
    </xf>
    <xf numFmtId="186" fontId="64" fillId="0" borderId="14" xfId="0" applyNumberFormat="1" applyFont="1" applyBorder="1" applyAlignment="1">
      <alignment horizontal="center" vertical="center" wrapText="1"/>
    </xf>
    <xf numFmtId="179" fontId="64" fillId="0" borderId="14" xfId="0" applyNumberFormat="1" applyFont="1" applyBorder="1" applyAlignment="1">
      <alignment horizontal="left" vertical="center"/>
    </xf>
    <xf numFmtId="180" fontId="1" fillId="0" borderId="14" xfId="0" applyNumberFormat="1" applyFont="1" applyBorder="1" applyAlignment="1">
      <alignment horizontal="center" vertical="center"/>
    </xf>
    <xf numFmtId="187" fontId="64" fillId="0" borderId="14" xfId="0" applyNumberFormat="1" applyFont="1" applyBorder="1" applyAlignment="1">
      <alignment vertical="center" wrapText="1"/>
    </xf>
    <xf numFmtId="0" fontId="66" fillId="0" borderId="14" xfId="0" applyFont="1" applyBorder="1" applyAlignment="1">
      <alignment vertical="center" wrapText="1"/>
    </xf>
    <xf numFmtId="0" fontId="101" fillId="0" borderId="14" xfId="0" applyFont="1" applyBorder="1">
      <alignment vertical="center"/>
    </xf>
    <xf numFmtId="0" fontId="38" fillId="0" borderId="14" xfId="0" applyFont="1" applyBorder="1">
      <alignment vertical="center"/>
    </xf>
    <xf numFmtId="0" fontId="91" fillId="0" borderId="14" xfId="0" applyFont="1" applyBorder="1" applyAlignment="1">
      <alignment horizontal="center" vertical="center"/>
    </xf>
    <xf numFmtId="0" fontId="64" fillId="0" borderId="14" xfId="0" applyFont="1" applyBorder="1" applyAlignment="1">
      <alignment vertical="center" wrapText="1"/>
    </xf>
    <xf numFmtId="49" fontId="64" fillId="0" borderId="14" xfId="0" applyNumberFormat="1" applyFont="1" applyBorder="1" applyAlignment="1">
      <alignment horizontal="center" vertical="center"/>
    </xf>
    <xf numFmtId="179" fontId="4" fillId="0" borderId="14" xfId="0" applyNumberFormat="1" applyFont="1" applyBorder="1" applyAlignment="1">
      <alignment horizontal="center" vertical="center" wrapText="1"/>
    </xf>
    <xf numFmtId="179" fontId="9" fillId="2" borderId="14" xfId="0" applyNumberFormat="1" applyFont="1" applyFill="1" applyBorder="1" applyAlignment="1">
      <alignment horizontal="center" vertical="center"/>
    </xf>
    <xf numFmtId="179" fontId="67" fillId="3" borderId="14" xfId="0" applyNumberFormat="1" applyFont="1" applyFill="1" applyBorder="1" applyAlignment="1">
      <alignment horizontal="center" vertical="center" wrapText="1"/>
    </xf>
    <xf numFmtId="188" fontId="64" fillId="0" borderId="14" xfId="0" applyNumberFormat="1" applyFont="1" applyBorder="1" applyAlignment="1">
      <alignment horizontal="center" vertical="center" wrapText="1"/>
    </xf>
    <xf numFmtId="186" fontId="1" fillId="0" borderId="14" xfId="0" applyNumberFormat="1" applyFont="1" applyBorder="1" applyAlignment="1">
      <alignment horizontal="center" vertical="center" wrapText="1"/>
    </xf>
    <xf numFmtId="185" fontId="67" fillId="3" borderId="14" xfId="0" applyNumberFormat="1" applyFont="1" applyFill="1" applyBorder="1" applyAlignment="1">
      <alignment horizontal="center" vertical="center" wrapText="1"/>
    </xf>
    <xf numFmtId="186" fontId="67" fillId="3" borderId="14" xfId="0" applyNumberFormat="1" applyFont="1" applyFill="1" applyBorder="1" applyAlignment="1">
      <alignment horizontal="center" vertical="center" wrapText="1"/>
    </xf>
    <xf numFmtId="182" fontId="8" fillId="0" borderId="14" xfId="0" applyNumberFormat="1" applyFont="1" applyBorder="1">
      <alignment vertical="center"/>
    </xf>
    <xf numFmtId="0" fontId="24" fillId="0" borderId="14" xfId="0" applyFont="1" applyBorder="1" applyAlignment="1"/>
    <xf numFmtId="0" fontId="100" fillId="3" borderId="14" xfId="0" applyFont="1" applyFill="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left" vertical="center"/>
    </xf>
    <xf numFmtId="182" fontId="12" fillId="0" borderId="0" xfId="0" applyNumberFormat="1" applyFont="1" applyAlignment="1">
      <alignment horizontal="center" vertical="center"/>
    </xf>
    <xf numFmtId="0" fontId="12"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179" fontId="6" fillId="0" borderId="14" xfId="0" applyNumberFormat="1" applyFont="1" applyBorder="1" applyAlignment="1">
      <alignment horizontal="center" vertical="center" wrapText="1"/>
    </xf>
    <xf numFmtId="182" fontId="6" fillId="0" borderId="14" xfId="0" applyNumberFormat="1" applyFont="1" applyBorder="1" applyAlignment="1">
      <alignment horizontal="center" vertical="center" wrapText="1"/>
    </xf>
    <xf numFmtId="0" fontId="6" fillId="0" borderId="14" xfId="0" applyFont="1" applyBorder="1" applyAlignment="1">
      <alignment horizontal="center" vertical="center"/>
    </xf>
    <xf numFmtId="0" fontId="6" fillId="0" borderId="14" xfId="0" applyFont="1" applyBorder="1" applyAlignment="1">
      <alignment horizontal="center" vertical="center" wrapText="1"/>
    </xf>
    <xf numFmtId="0" fontId="6" fillId="0" borderId="14" xfId="0" applyFont="1" applyBorder="1" applyAlignment="1">
      <alignment horizontal="left" vertical="center" wrapText="1"/>
    </xf>
    <xf numFmtId="0" fontId="66" fillId="0" borderId="14" xfId="0" applyFont="1" applyBorder="1" applyAlignment="1">
      <alignment horizontal="center" vertical="center" wrapText="1"/>
    </xf>
    <xf numFmtId="0" fontId="43" fillId="0" borderId="18" xfId="0" applyFont="1" applyBorder="1" applyAlignment="1">
      <alignment horizontal="center" vertical="center"/>
    </xf>
    <xf numFmtId="0" fontId="43" fillId="0" borderId="19" xfId="0" applyFont="1" applyBorder="1" applyAlignment="1">
      <alignment horizontal="center" vertical="center"/>
    </xf>
    <xf numFmtId="0" fontId="43" fillId="0" borderId="20" xfId="0" applyFont="1" applyBorder="1" applyAlignment="1">
      <alignment horizontal="center" vertical="center"/>
    </xf>
    <xf numFmtId="179" fontId="6" fillId="0" borderId="14" xfId="0" applyNumberFormat="1" applyFont="1" applyBorder="1" applyAlignment="1">
      <alignment horizontal="center" vertical="center"/>
    </xf>
    <xf numFmtId="185" fontId="6" fillId="0" borderId="14" xfId="0" applyNumberFormat="1" applyFont="1" applyBorder="1" applyAlignment="1">
      <alignment horizontal="center" vertical="center" wrapText="1"/>
    </xf>
    <xf numFmtId="0" fontId="85" fillId="0" borderId="0" xfId="0" applyFont="1" applyAlignment="1">
      <alignment horizontal="center" vertical="center"/>
    </xf>
    <xf numFmtId="0" fontId="11" fillId="0" borderId="18" xfId="0" applyFont="1" applyBorder="1" applyAlignment="1">
      <alignment horizontal="center" vertical="center" wrapText="1"/>
    </xf>
    <xf numFmtId="0" fontId="63" fillId="0" borderId="19" xfId="0" applyFont="1" applyBorder="1" applyAlignment="1">
      <alignment horizontal="center" vertical="center" wrapText="1"/>
    </xf>
    <xf numFmtId="0" fontId="63" fillId="0" borderId="20" xfId="0" applyFont="1" applyBorder="1" applyAlignment="1">
      <alignment horizontal="center" vertical="center" wrapText="1"/>
    </xf>
    <xf numFmtId="0" fontId="63" fillId="0" borderId="1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179" fontId="6" fillId="0" borderId="15" xfId="0" applyNumberFormat="1" applyFont="1" applyBorder="1" applyAlignment="1">
      <alignment horizontal="center" vertical="center" wrapText="1"/>
    </xf>
    <xf numFmtId="179" fontId="6" fillId="0" borderId="16" xfId="0" applyNumberFormat="1" applyFont="1" applyBorder="1" applyAlignment="1">
      <alignment horizontal="center" vertical="center" wrapText="1"/>
    </xf>
    <xf numFmtId="179" fontId="6" fillId="0" borderId="17" xfId="0" applyNumberFormat="1" applyFont="1" applyBorder="1" applyAlignment="1">
      <alignment horizontal="center" vertical="center" wrapText="1"/>
    </xf>
    <xf numFmtId="181" fontId="12" fillId="0" borderId="0" xfId="0" applyNumberFormat="1" applyFont="1" applyAlignment="1">
      <alignment horizontal="center" vertical="center"/>
    </xf>
    <xf numFmtId="181" fontId="6" fillId="0" borderId="14" xfId="0" applyNumberFormat="1" applyFont="1" applyBorder="1" applyAlignment="1">
      <alignment horizontal="center" vertical="center" wrapText="1"/>
    </xf>
    <xf numFmtId="181" fontId="6" fillId="0" borderId="15" xfId="0" applyNumberFormat="1" applyFont="1" applyBorder="1" applyAlignment="1">
      <alignment horizontal="center" vertical="center" wrapText="1"/>
    </xf>
    <xf numFmtId="181" fontId="6" fillId="0" borderId="16" xfId="0" applyNumberFormat="1" applyFont="1" applyBorder="1" applyAlignment="1">
      <alignment horizontal="center" vertical="center" wrapText="1"/>
    </xf>
    <xf numFmtId="181" fontId="6" fillId="0" borderId="17"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45" fillId="0" borderId="0" xfId="0" applyFont="1" applyAlignment="1">
      <alignment horizontal="left" vertical="center"/>
    </xf>
    <xf numFmtId="181" fontId="74" fillId="0" borderId="0" xfId="0" applyNumberFormat="1" applyFont="1" applyAlignment="1">
      <alignment horizontal="center" vertical="center"/>
    </xf>
    <xf numFmtId="181" fontId="21" fillId="0" borderId="15" xfId="0" applyNumberFormat="1" applyFont="1" applyBorder="1" applyAlignment="1">
      <alignment horizontal="center" vertical="center" wrapText="1"/>
    </xf>
    <xf numFmtId="181" fontId="21" fillId="0" borderId="16" xfId="0" applyNumberFormat="1" applyFont="1" applyBorder="1" applyAlignment="1">
      <alignment horizontal="center" vertical="center" wrapText="1"/>
    </xf>
    <xf numFmtId="181" fontId="21" fillId="0" borderId="17" xfId="0" applyNumberFormat="1" applyFont="1" applyBorder="1" applyAlignment="1">
      <alignment horizontal="center" vertical="center" wrapText="1"/>
    </xf>
    <xf numFmtId="0" fontId="12" fillId="4" borderId="0" xfId="0" applyFont="1" applyFill="1" applyAlignment="1">
      <alignment horizontal="center" vertical="center"/>
    </xf>
    <xf numFmtId="0" fontId="13" fillId="4" borderId="0" xfId="0" applyFont="1" applyFill="1" applyAlignment="1">
      <alignment horizontal="center" vertical="center"/>
    </xf>
    <xf numFmtId="0" fontId="6" fillId="4" borderId="14" xfId="0" applyFont="1" applyFill="1" applyBorder="1" applyAlignment="1">
      <alignment horizontal="center" vertical="center"/>
    </xf>
    <xf numFmtId="0" fontId="66" fillId="4" borderId="14" xfId="0" applyFont="1" applyFill="1" applyBorder="1" applyAlignment="1">
      <alignment horizontal="center" vertical="center" wrapText="1"/>
    </xf>
    <xf numFmtId="0" fontId="43" fillId="4" borderId="19" xfId="0" applyFont="1" applyFill="1" applyBorder="1" applyAlignment="1">
      <alignment horizontal="center" vertical="center"/>
    </xf>
    <xf numFmtId="0" fontId="43" fillId="0" borderId="14" xfId="0" applyFont="1" applyBorder="1" applyAlignment="1">
      <alignment horizontal="center" vertical="center"/>
    </xf>
    <xf numFmtId="0" fontId="43" fillId="4" borderId="14" xfId="0" applyFont="1" applyFill="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4" borderId="14" xfId="0" applyFont="1" applyFill="1" applyBorder="1" applyAlignment="1">
      <alignment horizontal="center" vertical="center" wrapText="1"/>
    </xf>
    <xf numFmtId="181" fontId="21" fillId="0" borderId="14" xfId="0" applyNumberFormat="1" applyFont="1" applyBorder="1" applyAlignment="1">
      <alignment horizontal="center" vertical="center" wrapText="1"/>
    </xf>
    <xf numFmtId="0" fontId="43" fillId="0" borderId="18"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20" xfId="0" applyFont="1" applyBorder="1" applyAlignment="1">
      <alignment horizontal="center" vertical="center" wrapText="1"/>
    </xf>
    <xf numFmtId="0" fontId="92" fillId="0" borderId="0" xfId="0" applyFont="1" applyAlignment="1">
      <alignment horizontal="left" vertical="center"/>
    </xf>
    <xf numFmtId="0" fontId="92" fillId="0" borderId="0" xfId="0" applyFont="1" applyAlignment="1">
      <alignment horizontal="center" vertical="center"/>
    </xf>
    <xf numFmtId="0" fontId="98" fillId="0" borderId="0" xfId="0" applyFont="1" applyAlignment="1">
      <alignment horizontal="center" vertical="center"/>
    </xf>
    <xf numFmtId="179" fontId="88" fillId="0" borderId="14" xfId="0" applyNumberFormat="1" applyFont="1" applyBorder="1" applyAlignment="1">
      <alignment horizontal="center" vertical="center" wrapText="1"/>
    </xf>
    <xf numFmtId="0" fontId="88" fillId="0" borderId="14" xfId="0" applyFont="1" applyBorder="1" applyAlignment="1">
      <alignment horizontal="center" vertical="center"/>
    </xf>
    <xf numFmtId="0" fontId="88" fillId="0" borderId="14" xfId="0" applyFont="1" applyBorder="1" applyAlignment="1">
      <alignment horizontal="center" vertical="center" wrapText="1"/>
    </xf>
    <xf numFmtId="0" fontId="88" fillId="0" borderId="14" xfId="0" applyFont="1" applyBorder="1" applyAlignment="1">
      <alignment horizontal="left" vertical="center" wrapText="1"/>
    </xf>
    <xf numFmtId="0" fontId="88" fillId="0" borderId="18" xfId="0" applyFont="1" applyBorder="1" applyAlignment="1">
      <alignment horizontal="center" vertical="center"/>
    </xf>
    <xf numFmtId="0" fontId="88" fillId="0" borderId="19" xfId="0" applyFont="1" applyBorder="1" applyAlignment="1">
      <alignment horizontal="center" vertical="center"/>
    </xf>
    <xf numFmtId="0" fontId="88" fillId="0" borderId="20" xfId="0" applyFont="1" applyBorder="1" applyAlignment="1">
      <alignment horizontal="center" vertical="center"/>
    </xf>
    <xf numFmtId="181" fontId="91" fillId="0" borderId="14" xfId="0" applyNumberFormat="1" applyFont="1" applyBorder="1" applyAlignment="1">
      <alignment horizontal="center" vertical="center" wrapText="1"/>
    </xf>
    <xf numFmtId="181" fontId="91" fillId="0" borderId="15" xfId="0" applyNumberFormat="1" applyFont="1" applyBorder="1" applyAlignment="1">
      <alignment horizontal="center" vertical="center" wrapText="1"/>
    </xf>
    <xf numFmtId="181" fontId="91" fillId="0" borderId="16" xfId="0" applyNumberFormat="1" applyFont="1" applyBorder="1" applyAlignment="1">
      <alignment horizontal="center" vertical="center" wrapText="1"/>
    </xf>
    <xf numFmtId="181" fontId="91" fillId="0" borderId="17" xfId="0" applyNumberFormat="1" applyFont="1" applyBorder="1" applyAlignment="1">
      <alignment horizontal="center" vertical="center" wrapText="1"/>
    </xf>
    <xf numFmtId="179" fontId="88" fillId="0" borderId="14" xfId="0" applyNumberFormat="1" applyFont="1" applyBorder="1" applyAlignment="1">
      <alignment horizontal="center" vertical="center"/>
    </xf>
    <xf numFmtId="0" fontId="90" fillId="0" borderId="14" xfId="0" applyFont="1" applyBorder="1" applyAlignment="1">
      <alignment horizontal="center" vertical="center"/>
    </xf>
    <xf numFmtId="0" fontId="90" fillId="0" borderId="14" xfId="0" applyFont="1" applyBorder="1" applyAlignment="1">
      <alignment horizontal="center" vertical="center" wrapText="1"/>
    </xf>
    <xf numFmtId="0" fontId="90" fillId="0" borderId="14" xfId="0" applyFont="1" applyBorder="1" applyAlignment="1">
      <alignment horizontal="left" vertical="center" wrapText="1"/>
    </xf>
    <xf numFmtId="181" fontId="88" fillId="0" borderId="14" xfId="0" applyNumberFormat="1" applyFont="1" applyBorder="1" applyAlignment="1">
      <alignment horizontal="center" vertical="center" wrapText="1"/>
    </xf>
    <xf numFmtId="181" fontId="88" fillId="0" borderId="15" xfId="0" applyNumberFormat="1" applyFont="1" applyBorder="1" applyAlignment="1">
      <alignment horizontal="center" vertical="center" wrapText="1"/>
    </xf>
    <xf numFmtId="181" fontId="88" fillId="0" borderId="16" xfId="0" applyNumberFormat="1" applyFont="1" applyBorder="1" applyAlignment="1">
      <alignment horizontal="center" vertical="center" wrapText="1"/>
    </xf>
    <xf numFmtId="181" fontId="88" fillId="0" borderId="17" xfId="0" applyNumberFormat="1" applyFont="1" applyBorder="1" applyAlignment="1">
      <alignment horizontal="center" vertical="center" wrapText="1"/>
    </xf>
    <xf numFmtId="0" fontId="63" fillId="0" borderId="14" xfId="0" applyFont="1" applyBorder="1" applyAlignment="1">
      <alignment horizontal="center" vertical="center" wrapText="1"/>
    </xf>
    <xf numFmtId="0" fontId="83" fillId="0" borderId="0" xfId="0" applyFont="1" applyAlignment="1">
      <alignment horizontal="center" vertical="center"/>
    </xf>
    <xf numFmtId="179" fontId="79" fillId="0" borderId="15" xfId="0" applyNumberFormat="1" applyFont="1" applyBorder="1" applyAlignment="1">
      <alignment horizontal="center" vertical="center" wrapText="1"/>
    </xf>
    <xf numFmtId="179" fontId="79" fillId="0" borderId="16" xfId="0" applyNumberFormat="1" applyFont="1" applyBorder="1" applyAlignment="1">
      <alignment horizontal="center" vertical="center" wrapText="1"/>
    </xf>
    <xf numFmtId="179" fontId="79" fillId="0" borderId="17" xfId="0" applyNumberFormat="1" applyFont="1" applyBorder="1" applyAlignment="1">
      <alignment horizontal="center" vertical="center" wrapText="1"/>
    </xf>
    <xf numFmtId="179" fontId="3" fillId="0" borderId="15" xfId="0" applyNumberFormat="1" applyFont="1" applyBorder="1" applyAlignment="1">
      <alignment horizontal="center" vertical="center" wrapText="1"/>
    </xf>
    <xf numFmtId="179" fontId="3" fillId="0" borderId="17" xfId="0" applyNumberFormat="1" applyFont="1" applyBorder="1" applyAlignment="1">
      <alignment horizontal="center" vertical="center" wrapText="1"/>
    </xf>
    <xf numFmtId="0" fontId="78" fillId="0" borderId="0" xfId="0" applyFont="1" applyAlignment="1">
      <alignment horizontal="center" vertical="center"/>
    </xf>
    <xf numFmtId="0" fontId="78" fillId="0" borderId="0" xfId="0" applyFont="1" applyAlignment="1">
      <alignment horizontal="left" vertical="center"/>
    </xf>
    <xf numFmtId="179" fontId="3" fillId="0" borderId="14" xfId="0" applyNumberFormat="1" applyFont="1" applyBorder="1" applyAlignment="1">
      <alignment horizontal="center" vertical="center" wrapText="1"/>
    </xf>
    <xf numFmtId="179" fontId="3" fillId="0" borderId="15" xfId="0" applyNumberFormat="1" applyFont="1" applyBorder="1" applyAlignment="1">
      <alignment horizontal="left" vertical="center" wrapText="1"/>
    </xf>
    <xf numFmtId="179" fontId="3" fillId="0" borderId="17" xfId="0" applyNumberFormat="1" applyFont="1" applyBorder="1" applyAlignment="1">
      <alignment horizontal="left" vertical="center" wrapText="1"/>
    </xf>
    <xf numFmtId="0" fontId="45" fillId="0" borderId="0" xfId="0" applyFont="1" applyAlignment="1">
      <alignment horizontal="center" vertical="center"/>
    </xf>
    <xf numFmtId="181" fontId="70" fillId="0" borderId="0" xfId="0" applyNumberFormat="1" applyFont="1" applyAlignment="1">
      <alignment horizontal="center" vertical="center"/>
    </xf>
    <xf numFmtId="0" fontId="12" fillId="2" borderId="0" xfId="0" applyFont="1" applyFill="1" applyAlignment="1">
      <alignment horizontal="center" vertical="center"/>
    </xf>
    <xf numFmtId="181" fontId="66" fillId="0" borderId="14" xfId="0" applyNumberFormat="1" applyFont="1" applyBorder="1" applyAlignment="1">
      <alignment horizontal="center" vertical="center" wrapText="1"/>
    </xf>
    <xf numFmtId="0" fontId="6" fillId="2" borderId="14" xfId="0" applyFont="1" applyFill="1" applyBorder="1" applyAlignment="1">
      <alignment horizontal="center" vertical="center" wrapText="1"/>
    </xf>
    <xf numFmtId="0" fontId="7" fillId="0" borderId="0" xfId="0" applyFont="1" applyAlignment="1">
      <alignment horizontal="left" vertical="center"/>
    </xf>
    <xf numFmtId="179" fontId="59" fillId="0" borderId="14" xfId="0" applyNumberFormat="1" applyFont="1" applyBorder="1" applyAlignment="1">
      <alignment horizontal="center" vertical="center" wrapText="1"/>
    </xf>
    <xf numFmtId="179" fontId="58" fillId="0" borderId="14" xfId="0" applyNumberFormat="1" applyFont="1" applyBorder="1" applyAlignment="1">
      <alignment horizontal="center" vertical="center" wrapText="1"/>
    </xf>
    <xf numFmtId="0" fontId="63" fillId="0" borderId="14" xfId="0" applyFont="1" applyBorder="1" applyAlignment="1">
      <alignment horizontal="center" vertical="center"/>
    </xf>
    <xf numFmtId="0" fontId="57" fillId="0" borderId="0" xfId="0" applyFont="1" applyAlignment="1">
      <alignment horizontal="center" vertical="center"/>
    </xf>
    <xf numFmtId="181" fontId="19" fillId="0" borderId="0" xfId="0" applyNumberFormat="1" applyFont="1" applyAlignment="1">
      <alignment horizontal="center" vertical="center"/>
    </xf>
    <xf numFmtId="0" fontId="13" fillId="0" borderId="0" xfId="0" applyFont="1" applyAlignment="1">
      <alignment horizontal="left" vertical="center"/>
    </xf>
    <xf numFmtId="181" fontId="6" fillId="0" borderId="2" xfId="0" applyNumberFormat="1" applyFont="1" applyBorder="1" applyAlignment="1">
      <alignment horizontal="center" vertical="center" wrapText="1"/>
    </xf>
    <xf numFmtId="181" fontId="6" fillId="0" borderId="3" xfId="0" applyNumberFormat="1" applyFont="1" applyBorder="1" applyAlignment="1">
      <alignment horizontal="center" vertical="center" wrapText="1"/>
    </xf>
    <xf numFmtId="181" fontId="6" fillId="0" borderId="4" xfId="0" applyNumberFormat="1" applyFont="1" applyBorder="1" applyAlignment="1">
      <alignment horizontal="center" vertical="center" wrapText="1"/>
    </xf>
    <xf numFmtId="179"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181" fontId="6" fillId="0" borderId="1" xfId="0" applyNumberFormat="1" applyFont="1" applyBorder="1" applyAlignment="1">
      <alignment horizontal="center" vertical="center" wrapText="1"/>
    </xf>
    <xf numFmtId="181" fontId="6" fillId="0" borderId="7" xfId="0" applyNumberFormat="1" applyFont="1" applyBorder="1" applyAlignment="1">
      <alignment horizontal="center" vertical="center" wrapText="1"/>
    </xf>
    <xf numFmtId="181" fontId="6" fillId="0" borderId="10" xfId="0" applyNumberFormat="1" applyFont="1" applyBorder="1" applyAlignment="1">
      <alignment horizontal="center" vertical="center" wrapText="1"/>
    </xf>
    <xf numFmtId="181" fontId="6" fillId="0" borderId="13" xfId="0" applyNumberFormat="1" applyFont="1" applyBorder="1" applyAlignment="1">
      <alignment horizontal="center" vertical="center" wrapText="1"/>
    </xf>
    <xf numFmtId="179" fontId="6" fillId="0" borderId="1" xfId="0" applyNumberFormat="1" applyFont="1" applyBorder="1" applyAlignment="1">
      <alignment horizontal="center" vertical="center"/>
    </xf>
    <xf numFmtId="181" fontId="6" fillId="0" borderId="5" xfId="0" applyNumberFormat="1" applyFont="1" applyBorder="1" applyAlignment="1">
      <alignment horizontal="center" vertical="center" wrapText="1"/>
    </xf>
    <xf numFmtId="181" fontId="6" fillId="0" borderId="6" xfId="0" applyNumberFormat="1" applyFont="1" applyBorder="1" applyAlignment="1">
      <alignment horizontal="center" vertical="center" wrapText="1"/>
    </xf>
    <xf numFmtId="181" fontId="6" fillId="0" borderId="8" xfId="0" applyNumberFormat="1" applyFont="1" applyBorder="1" applyAlignment="1">
      <alignment horizontal="center" vertical="center" wrapText="1"/>
    </xf>
    <xf numFmtId="181" fontId="6" fillId="0" borderId="9" xfId="0" applyNumberFormat="1" applyFont="1" applyBorder="1" applyAlignment="1">
      <alignment horizontal="center" vertical="center" wrapText="1"/>
    </xf>
    <xf numFmtId="181" fontId="6" fillId="0" borderId="11" xfId="0" applyNumberFormat="1" applyFont="1" applyBorder="1" applyAlignment="1">
      <alignment horizontal="center" vertical="center" wrapText="1"/>
    </xf>
    <xf numFmtId="181" fontId="6" fillId="0" borderId="12" xfId="0" applyNumberFormat="1"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179" fontId="15" fillId="0" borderId="2" xfId="0" applyNumberFormat="1" applyFont="1" applyBorder="1" applyAlignment="1">
      <alignment horizontal="center" vertical="center" wrapText="1"/>
    </xf>
    <xf numFmtId="179" fontId="15" fillId="0" borderId="3" xfId="0" applyNumberFormat="1" applyFont="1" applyBorder="1" applyAlignment="1">
      <alignment horizontal="center" vertical="center" wrapText="1"/>
    </xf>
    <xf numFmtId="179" fontId="15" fillId="0" borderId="4" xfId="0" applyNumberFormat="1" applyFont="1" applyBorder="1" applyAlignment="1">
      <alignment horizontal="center" vertical="center" wrapText="1"/>
    </xf>
    <xf numFmtId="179" fontId="6" fillId="0" borderId="7" xfId="0" applyNumberFormat="1" applyFont="1" applyBorder="1" applyAlignment="1">
      <alignment horizontal="center" vertical="center" wrapText="1"/>
    </xf>
    <xf numFmtId="179" fontId="6" fillId="0" borderId="10" xfId="0" applyNumberFormat="1" applyFont="1" applyBorder="1" applyAlignment="1">
      <alignment horizontal="center" vertical="center" wrapText="1"/>
    </xf>
    <xf numFmtId="179" fontId="6" fillId="0" borderId="13" xfId="0" applyNumberFormat="1" applyFont="1" applyBorder="1" applyAlignment="1">
      <alignment horizontal="center" vertical="center" wrapText="1"/>
    </xf>
    <xf numFmtId="184" fontId="12" fillId="0" borderId="0" xfId="0" applyNumberFormat="1" applyFont="1" applyAlignment="1">
      <alignment horizontal="center" vertical="center"/>
    </xf>
    <xf numFmtId="0" fontId="46" fillId="0" borderId="1" xfId="0" applyFont="1" applyBorder="1" applyAlignment="1">
      <alignment horizontal="left" vertical="center" wrapText="1"/>
    </xf>
    <xf numFmtId="184" fontId="6" fillId="0" borderId="1" xfId="0" applyNumberFormat="1" applyFont="1" applyBorder="1" applyAlignment="1">
      <alignment horizontal="center" vertical="center" wrapText="1"/>
    </xf>
    <xf numFmtId="179" fontId="37" fillId="0" borderId="7" xfId="0" applyNumberFormat="1" applyFont="1" applyBorder="1" applyAlignment="1">
      <alignment horizontal="center" vertical="center" wrapText="1"/>
    </xf>
    <xf numFmtId="179" fontId="37" fillId="0" borderId="10" xfId="0" applyNumberFormat="1" applyFont="1" applyBorder="1" applyAlignment="1">
      <alignment horizontal="center" vertical="center" wrapText="1"/>
    </xf>
    <xf numFmtId="179" fontId="37" fillId="0" borderId="13" xfId="0" applyNumberFormat="1" applyFont="1" applyBorder="1" applyAlignment="1">
      <alignment horizontal="center" vertical="center" wrapText="1"/>
    </xf>
    <xf numFmtId="0" fontId="12" fillId="0" borderId="0" xfId="0" applyFont="1" applyAlignment="1">
      <alignment horizontal="left" vertical="center" wrapText="1"/>
    </xf>
    <xf numFmtId="179" fontId="30" fillId="0" borderId="1" xfId="0" applyNumberFormat="1" applyFont="1" applyBorder="1" applyAlignment="1">
      <alignment horizontal="center" vertical="center" wrapText="1"/>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31" fillId="0" borderId="1" xfId="0" applyFont="1" applyBorder="1" applyAlignment="1">
      <alignment horizontal="left" vertical="center"/>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182" fontId="30" fillId="0" borderId="1" xfId="0" applyNumberFormat="1"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externalLink" Target="externalLinks/externalLink15.xml"/><Relationship Id="rId21" Type="http://schemas.openxmlformats.org/officeDocument/2006/relationships/worksheet" Target="worksheets/sheet21.xml"/><Relationship Id="rId34" Type="http://schemas.openxmlformats.org/officeDocument/2006/relationships/externalLink" Target="externalLinks/externalLink10.xml"/><Relationship Id="rId42" Type="http://schemas.openxmlformats.org/officeDocument/2006/relationships/externalLink" Target="externalLinks/externalLink18.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5.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externalLink" Target="externalLinks/externalLink16.xml"/><Relationship Id="rId45" Type="http://schemas.openxmlformats.org/officeDocument/2006/relationships/externalLink" Target="externalLinks/externalLink2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4" Type="http://schemas.openxmlformats.org/officeDocument/2006/relationships/externalLink" Target="externalLinks/externalLink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externalLink" Target="externalLinks/externalLink19.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externalLink" Target="externalLinks/externalLink14.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O:\DOCUME~1\zq\LOCALS~1\Temp\&#25919;&#27861;&#21475;&#24120;&#29992;&#32479;&#35745;&#36164;&#26009;\&#19977;&#23395;&#24230;&#27719;&#24635;\&#39044;&#31639;\2006&#39044;&#31639;&#25253;&#3492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DOCUME~1\zq\LOCALS~1\Temp\&#36130;&#25919;&#20379;&#20859;&#20154;&#21592;&#20449;&#24687;&#34920;\&#25945;&#32946;\&#27896;&#27700;&#22235;&#2001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33609;&#21407;&#31449;&#23454;&#21517;&#21046;&#34920;&#26684;&#21450;&#29031;&#29255;\2011&#24180;&#24037;&#20316;\&#23454;&#21517;&#21046;&#31649;&#29702;&#24037;&#20316;\&#21160;&#21592;&#20250;\&#34892;&#25919;&#26426;&#26500;&#20154;&#21592;&#27169;&#264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编码"/>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农业人口"/>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农业用地"/>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员支出"/>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业发展"/>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区划"/>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础编码"/>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年一般预算收入"/>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12001"/>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机构人员信息"/>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年收入合计"/>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小学生"/>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总人口"/>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财政供养人员增幅"/>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村级支出"/>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般预算收入"/>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商税收"/>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检法司编制"/>
      <sheetName val="行政编制"/>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计"/>
    </sheetNames>
    <sheetDataSet>
      <sheetData sheetId="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6"/>
  <sheetViews>
    <sheetView workbookViewId="0">
      <selection activeCell="F15" sqref="F15"/>
    </sheetView>
  </sheetViews>
  <sheetFormatPr defaultColWidth="9" defaultRowHeight="14.25" customHeight="1"/>
  <cols>
    <col min="1" max="1" width="5.6328125" style="13" customWidth="1"/>
    <col min="2" max="2" width="16.6328125" style="13" customWidth="1"/>
    <col min="3" max="5" width="10.1796875" style="13" customWidth="1"/>
    <col min="6" max="6" width="33.36328125" style="14" customWidth="1"/>
    <col min="7" max="7" width="9.36328125" style="448" customWidth="1"/>
    <col min="8" max="8" width="24.6328125" style="15" customWidth="1"/>
    <col min="9" max="9" width="21.453125" style="15" customWidth="1"/>
    <col min="10" max="11" width="11.453125" style="13" customWidth="1"/>
    <col min="12" max="12" width="11.453125" style="62" customWidth="1"/>
    <col min="13" max="17" width="11.453125" style="272" customWidth="1"/>
    <col min="18" max="19" width="9" style="16"/>
    <col min="20" max="20" width="11.6328125" style="17" customWidth="1"/>
    <col min="21" max="21" width="6.81640625" style="17" customWidth="1"/>
    <col min="22" max="40" width="9" style="17"/>
  </cols>
  <sheetData>
    <row r="1" spans="1:22" ht="25.5" customHeight="1">
      <c r="A1" s="4" t="s">
        <v>0</v>
      </c>
      <c r="B1" s="19"/>
      <c r="C1" s="4"/>
      <c r="D1" s="4"/>
      <c r="E1" s="19"/>
      <c r="F1" s="4"/>
      <c r="G1" s="19"/>
      <c r="H1" s="4"/>
      <c r="I1" s="4"/>
      <c r="J1" s="19"/>
      <c r="K1" s="19"/>
      <c r="L1" s="19"/>
      <c r="M1" s="19"/>
      <c r="N1" s="19"/>
      <c r="O1" s="19"/>
      <c r="P1" s="19"/>
      <c r="Q1" s="19"/>
      <c r="R1" s="43"/>
      <c r="S1" s="43"/>
      <c r="T1" s="4"/>
      <c r="U1" s="4"/>
    </row>
    <row r="2" spans="1:22" ht="55.5" customHeight="1">
      <c r="A2" s="489" t="s">
        <v>1</v>
      </c>
      <c r="B2" s="489"/>
      <c r="C2" s="489"/>
      <c r="D2" s="489"/>
      <c r="E2" s="489"/>
      <c r="F2" s="490"/>
      <c r="G2" s="489"/>
      <c r="H2" s="490"/>
      <c r="I2" s="490"/>
      <c r="J2" s="489"/>
      <c r="K2" s="489"/>
      <c r="L2" s="491"/>
      <c r="M2" s="489"/>
      <c r="N2" s="489"/>
      <c r="O2" s="489"/>
      <c r="P2" s="489"/>
      <c r="Q2" s="489"/>
      <c r="R2" s="492"/>
      <c r="S2" s="492"/>
      <c r="T2" s="489"/>
      <c r="U2" s="489"/>
    </row>
    <row r="3" spans="1:22" s="1" customFormat="1" ht="19.05" customHeight="1">
      <c r="A3" s="493" t="s">
        <v>2</v>
      </c>
      <c r="B3" s="494"/>
      <c r="C3" s="495"/>
      <c r="D3" s="495"/>
      <c r="E3" s="495"/>
      <c r="F3" s="495"/>
      <c r="G3" s="22"/>
      <c r="H3" s="21" t="s">
        <v>3</v>
      </c>
      <c r="I3" s="495"/>
      <c r="J3" s="495"/>
      <c r="K3" s="495"/>
      <c r="L3" s="495"/>
      <c r="M3" s="10" t="s">
        <v>4</v>
      </c>
      <c r="N3" s="22"/>
      <c r="O3" s="495"/>
      <c r="P3" s="495"/>
      <c r="Q3" s="495"/>
      <c r="R3" s="496"/>
      <c r="S3" s="9" t="s">
        <v>5</v>
      </c>
      <c r="T3" s="45"/>
      <c r="U3" s="45"/>
      <c r="V3" s="17"/>
    </row>
    <row r="4" spans="1:22" s="2" customFormat="1" ht="45" customHeight="1">
      <c r="A4" s="499" t="s">
        <v>6</v>
      </c>
      <c r="B4" s="500" t="s">
        <v>7</v>
      </c>
      <c r="C4" s="500" t="s">
        <v>8</v>
      </c>
      <c r="D4" s="500" t="s">
        <v>9</v>
      </c>
      <c r="E4" s="500" t="s">
        <v>10</v>
      </c>
      <c r="F4" s="500" t="s">
        <v>11</v>
      </c>
      <c r="G4" s="497" t="s">
        <v>12</v>
      </c>
      <c r="H4" s="497" t="s">
        <v>13</v>
      </c>
      <c r="I4" s="497"/>
      <c r="J4" s="497"/>
      <c r="K4" s="497"/>
      <c r="L4" s="498"/>
      <c r="M4" s="497"/>
      <c r="N4" s="497"/>
      <c r="O4" s="497"/>
      <c r="P4" s="497"/>
      <c r="Q4" s="497"/>
      <c r="R4" s="500" t="s">
        <v>14</v>
      </c>
      <c r="S4" s="500" t="s">
        <v>15</v>
      </c>
      <c r="T4" s="500" t="s">
        <v>16</v>
      </c>
      <c r="U4" s="500" t="s">
        <v>17</v>
      </c>
    </row>
    <row r="5" spans="1:22" s="2" customFormat="1" ht="20.100000000000001" customHeight="1">
      <c r="A5" s="499"/>
      <c r="B5" s="500"/>
      <c r="C5" s="500"/>
      <c r="D5" s="500"/>
      <c r="E5" s="500"/>
      <c r="F5" s="500"/>
      <c r="G5" s="497"/>
      <c r="H5" s="497" t="s">
        <v>18</v>
      </c>
      <c r="I5" s="506" t="s">
        <v>19</v>
      </c>
      <c r="J5" s="500" t="s">
        <v>20</v>
      </c>
      <c r="K5" s="500"/>
      <c r="L5" s="498" t="s">
        <v>21</v>
      </c>
      <c r="M5" s="507"/>
      <c r="N5" s="507"/>
      <c r="O5" s="507" t="s">
        <v>22</v>
      </c>
      <c r="P5" s="507"/>
      <c r="Q5" s="507"/>
      <c r="R5" s="500"/>
      <c r="S5" s="500"/>
      <c r="T5" s="500"/>
      <c r="U5" s="500"/>
    </row>
    <row r="6" spans="1:22" s="2" customFormat="1" ht="19.5" customHeight="1">
      <c r="A6" s="499"/>
      <c r="B6" s="500"/>
      <c r="C6" s="500"/>
      <c r="D6" s="500"/>
      <c r="E6" s="500"/>
      <c r="F6" s="500"/>
      <c r="G6" s="497"/>
      <c r="H6" s="497"/>
      <c r="I6" s="506"/>
      <c r="J6" s="500"/>
      <c r="K6" s="500"/>
      <c r="L6" s="498"/>
      <c r="M6" s="507"/>
      <c r="N6" s="507"/>
      <c r="O6" s="507"/>
      <c r="P6" s="507"/>
      <c r="Q6" s="507"/>
      <c r="R6" s="500"/>
      <c r="S6" s="500"/>
      <c r="T6" s="500"/>
      <c r="U6" s="500"/>
    </row>
    <row r="7" spans="1:22" s="2" customFormat="1" ht="18" customHeight="1">
      <c r="A7" s="499"/>
      <c r="B7" s="500"/>
      <c r="C7" s="500"/>
      <c r="D7" s="500"/>
      <c r="E7" s="500"/>
      <c r="F7" s="500"/>
      <c r="G7" s="497"/>
      <c r="H7" s="497"/>
      <c r="I7" s="506"/>
      <c r="J7" s="500"/>
      <c r="K7" s="500"/>
      <c r="L7" s="498"/>
      <c r="M7" s="507"/>
      <c r="N7" s="507"/>
      <c r="O7" s="507"/>
      <c r="P7" s="507"/>
      <c r="Q7" s="507"/>
      <c r="R7" s="500"/>
      <c r="S7" s="500"/>
      <c r="T7" s="500"/>
      <c r="U7" s="500"/>
    </row>
    <row r="8" spans="1:22" s="2" customFormat="1" ht="91.05" customHeight="1">
      <c r="A8" s="499"/>
      <c r="B8" s="500"/>
      <c r="C8" s="500"/>
      <c r="D8" s="500"/>
      <c r="E8" s="500"/>
      <c r="F8" s="500"/>
      <c r="G8" s="497"/>
      <c r="H8" s="497"/>
      <c r="I8" s="506"/>
      <c r="J8" s="218" t="s">
        <v>23</v>
      </c>
      <c r="K8" s="218" t="s">
        <v>24</v>
      </c>
      <c r="L8" s="274" t="s">
        <v>25</v>
      </c>
      <c r="M8" s="275" t="s">
        <v>26</v>
      </c>
      <c r="N8" s="275" t="s">
        <v>27</v>
      </c>
      <c r="O8" s="275" t="s">
        <v>25</v>
      </c>
      <c r="P8" s="275" t="s">
        <v>28</v>
      </c>
      <c r="Q8" s="275" t="s">
        <v>29</v>
      </c>
      <c r="R8" s="500"/>
      <c r="S8" s="500"/>
      <c r="T8" s="500"/>
      <c r="U8" s="500"/>
    </row>
    <row r="9" spans="1:22" s="3" customFormat="1" ht="40.950000000000003" customHeight="1">
      <c r="A9" s="499" t="s">
        <v>30</v>
      </c>
      <c r="B9" s="499"/>
      <c r="C9" s="499"/>
      <c r="D9" s="499"/>
      <c r="E9" s="499"/>
      <c r="F9" s="499"/>
      <c r="G9" s="242">
        <f>G10+G42+G76+G83</f>
        <v>23929.72</v>
      </c>
      <c r="H9" s="243"/>
      <c r="I9" s="244"/>
      <c r="J9" s="218"/>
      <c r="K9" s="218"/>
      <c r="L9" s="274"/>
      <c r="M9" s="275"/>
      <c r="N9" s="275"/>
      <c r="O9" s="275"/>
      <c r="P9" s="275"/>
      <c r="Q9" s="275"/>
      <c r="R9" s="218"/>
      <c r="S9" s="218"/>
      <c r="T9" s="218"/>
      <c r="U9" s="218"/>
    </row>
    <row r="10" spans="1:22" s="3" customFormat="1" ht="42" customHeight="1">
      <c r="A10" s="217"/>
      <c r="B10" s="500" t="s">
        <v>31</v>
      </c>
      <c r="C10" s="500"/>
      <c r="D10" s="500"/>
      <c r="E10" s="500"/>
      <c r="F10" s="501"/>
      <c r="G10" s="461">
        <f>SUM(G11:G41)</f>
        <v>14653</v>
      </c>
      <c r="H10" s="243"/>
      <c r="I10" s="244"/>
      <c r="J10" s="218"/>
      <c r="K10" s="218"/>
      <c r="L10" s="274"/>
      <c r="M10" s="275"/>
      <c r="N10" s="275"/>
      <c r="O10" s="275" t="s">
        <v>32</v>
      </c>
      <c r="P10" s="275"/>
      <c r="Q10" s="275"/>
      <c r="R10" s="218"/>
      <c r="S10" s="218"/>
      <c r="T10" s="218"/>
      <c r="U10" s="218"/>
    </row>
    <row r="11" spans="1:22" s="205" customFormat="1" ht="87" customHeight="1">
      <c r="A11" s="223">
        <v>1</v>
      </c>
      <c r="B11" s="223" t="s">
        <v>33</v>
      </c>
      <c r="C11" s="223" t="s">
        <v>34</v>
      </c>
      <c r="D11" s="223" t="s">
        <v>35</v>
      </c>
      <c r="E11" s="223" t="s">
        <v>36</v>
      </c>
      <c r="F11" s="224" t="s">
        <v>37</v>
      </c>
      <c r="G11" s="223">
        <v>1000</v>
      </c>
      <c r="H11" s="224" t="s">
        <v>38</v>
      </c>
      <c r="I11" s="224" t="s">
        <v>39</v>
      </c>
      <c r="J11" s="223"/>
      <c r="K11" s="223">
        <v>3</v>
      </c>
      <c r="L11" s="223" t="s">
        <v>40</v>
      </c>
      <c r="M11" s="223" t="s">
        <v>41</v>
      </c>
      <c r="N11" s="223" t="s">
        <v>42</v>
      </c>
      <c r="O11" s="223" t="s">
        <v>43</v>
      </c>
      <c r="P11" s="223" t="s">
        <v>44</v>
      </c>
      <c r="Q11" s="223" t="s">
        <v>45</v>
      </c>
      <c r="R11" s="223" t="s">
        <v>46</v>
      </c>
      <c r="S11" s="223" t="s">
        <v>47</v>
      </c>
      <c r="T11" s="472"/>
      <c r="U11" s="473"/>
    </row>
    <row r="12" spans="1:22" s="205" customFormat="1" ht="52.95" customHeight="1">
      <c r="A12" s="223">
        <v>2</v>
      </c>
      <c r="B12" s="223" t="s">
        <v>48</v>
      </c>
      <c r="C12" s="223" t="s">
        <v>34</v>
      </c>
      <c r="D12" s="223" t="s">
        <v>35</v>
      </c>
      <c r="E12" s="223" t="s">
        <v>49</v>
      </c>
      <c r="F12" s="224" t="s">
        <v>50</v>
      </c>
      <c r="G12" s="223">
        <v>1000</v>
      </c>
      <c r="H12" s="224" t="s">
        <v>51</v>
      </c>
      <c r="I12" s="224" t="s">
        <v>52</v>
      </c>
      <c r="J12" s="223">
        <v>19</v>
      </c>
      <c r="K12" s="223">
        <v>153</v>
      </c>
      <c r="L12" s="223">
        <v>0.76</v>
      </c>
      <c r="M12" s="223">
        <v>1.2E-2</v>
      </c>
      <c r="N12" s="223">
        <v>0.75</v>
      </c>
      <c r="O12" s="223">
        <v>3.05</v>
      </c>
      <c r="P12" s="223">
        <v>4.8000000000000001E-2</v>
      </c>
      <c r="Q12" s="223">
        <v>3</v>
      </c>
      <c r="R12" s="223" t="s">
        <v>46</v>
      </c>
      <c r="S12" s="223" t="s">
        <v>47</v>
      </c>
      <c r="T12" s="454"/>
      <c r="U12" s="264"/>
    </row>
    <row r="13" spans="1:22" s="206" customFormat="1" ht="63" customHeight="1">
      <c r="A13" s="223">
        <v>3</v>
      </c>
      <c r="B13" s="223" t="s">
        <v>53</v>
      </c>
      <c r="C13" s="223" t="s">
        <v>34</v>
      </c>
      <c r="D13" s="223" t="s">
        <v>54</v>
      </c>
      <c r="E13" s="223" t="s">
        <v>55</v>
      </c>
      <c r="F13" s="224" t="s">
        <v>56</v>
      </c>
      <c r="G13" s="223">
        <v>480</v>
      </c>
      <c r="H13" s="224" t="s">
        <v>57</v>
      </c>
      <c r="I13" s="224" t="s">
        <v>58</v>
      </c>
      <c r="J13" s="223">
        <v>15</v>
      </c>
      <c r="K13" s="223">
        <v>38</v>
      </c>
      <c r="L13" s="223">
        <v>0.1019</v>
      </c>
      <c r="M13" s="223">
        <v>2.63E-2</v>
      </c>
      <c r="N13" s="223">
        <v>7.5600000000000001E-2</v>
      </c>
      <c r="O13" s="223">
        <v>0.3145</v>
      </c>
      <c r="P13" s="223">
        <v>7.8899999999999998E-2</v>
      </c>
      <c r="Q13" s="223">
        <v>0.2356</v>
      </c>
      <c r="R13" s="223" t="s">
        <v>59</v>
      </c>
      <c r="S13" s="223" t="s">
        <v>60</v>
      </c>
      <c r="T13" s="446"/>
      <c r="U13" s="446"/>
    </row>
    <row r="14" spans="1:22" s="206" customFormat="1" ht="79.95" customHeight="1">
      <c r="A14" s="223">
        <v>4</v>
      </c>
      <c r="B14" s="223" t="s">
        <v>61</v>
      </c>
      <c r="C14" s="223" t="s">
        <v>34</v>
      </c>
      <c r="D14" s="223" t="s">
        <v>35</v>
      </c>
      <c r="E14" s="223" t="s">
        <v>49</v>
      </c>
      <c r="F14" s="224" t="s">
        <v>62</v>
      </c>
      <c r="G14" s="223">
        <v>700</v>
      </c>
      <c r="H14" s="224" t="s">
        <v>63</v>
      </c>
      <c r="I14" s="224"/>
      <c r="J14" s="223">
        <v>19</v>
      </c>
      <c r="K14" s="223">
        <v>153</v>
      </c>
      <c r="L14" s="223">
        <v>0.1</v>
      </c>
      <c r="M14" s="223">
        <v>6.5000000000000002E-2</v>
      </c>
      <c r="N14" s="223">
        <v>2.8000000000000001E-2</v>
      </c>
      <c r="O14" s="223">
        <v>0.32</v>
      </c>
      <c r="P14" s="223">
        <v>0.19</v>
      </c>
      <c r="Q14" s="223">
        <v>0.13</v>
      </c>
      <c r="R14" s="223" t="s">
        <v>46</v>
      </c>
      <c r="S14" s="223" t="s">
        <v>47</v>
      </c>
      <c r="T14" s="454"/>
      <c r="U14" s="446"/>
    </row>
    <row r="15" spans="1:22" s="206" customFormat="1" ht="145.05000000000001" customHeight="1">
      <c r="A15" s="223">
        <v>5</v>
      </c>
      <c r="B15" s="223" t="s">
        <v>64</v>
      </c>
      <c r="C15" s="223" t="s">
        <v>34</v>
      </c>
      <c r="D15" s="223" t="s">
        <v>35</v>
      </c>
      <c r="E15" s="223" t="s">
        <v>36</v>
      </c>
      <c r="F15" s="224" t="s">
        <v>65</v>
      </c>
      <c r="G15" s="223">
        <v>1000</v>
      </c>
      <c r="H15" s="224" t="s">
        <v>66</v>
      </c>
      <c r="I15" s="224" t="s">
        <v>67</v>
      </c>
      <c r="J15" s="223">
        <v>19</v>
      </c>
      <c r="K15" s="223">
        <v>153</v>
      </c>
      <c r="L15" s="223">
        <v>0.13</v>
      </c>
      <c r="M15" s="223">
        <v>0.03</v>
      </c>
      <c r="N15" s="223">
        <v>0.1</v>
      </c>
      <c r="O15" s="223">
        <v>0.4</v>
      </c>
      <c r="P15" s="223">
        <v>0.1</v>
      </c>
      <c r="Q15" s="223">
        <v>0.3</v>
      </c>
      <c r="R15" s="223" t="s">
        <v>68</v>
      </c>
      <c r="S15" s="223" t="s">
        <v>36</v>
      </c>
      <c r="T15" s="474"/>
      <c r="U15" s="446"/>
    </row>
    <row r="16" spans="1:22" s="206" customFormat="1" ht="159" customHeight="1">
      <c r="A16" s="223">
        <v>6</v>
      </c>
      <c r="B16" s="223" t="s">
        <v>69</v>
      </c>
      <c r="C16" s="223" t="s">
        <v>34</v>
      </c>
      <c r="D16" s="223" t="s">
        <v>35</v>
      </c>
      <c r="E16" s="223" t="s">
        <v>36</v>
      </c>
      <c r="F16" s="224" t="s">
        <v>70</v>
      </c>
      <c r="G16" s="223">
        <v>800</v>
      </c>
      <c r="H16" s="224" t="s">
        <v>71</v>
      </c>
      <c r="I16" s="224" t="s">
        <v>72</v>
      </c>
      <c r="J16" s="223">
        <v>19</v>
      </c>
      <c r="K16" s="223">
        <v>153</v>
      </c>
      <c r="L16" s="223">
        <v>0.16</v>
      </c>
      <c r="M16" s="223">
        <v>0.04</v>
      </c>
      <c r="N16" s="223">
        <v>0.12</v>
      </c>
      <c r="O16" s="223">
        <v>0.47</v>
      </c>
      <c r="P16" s="223">
        <v>0.11</v>
      </c>
      <c r="Q16" s="223">
        <v>0.36</v>
      </c>
      <c r="R16" s="223" t="s">
        <v>73</v>
      </c>
      <c r="S16" s="223" t="s">
        <v>36</v>
      </c>
      <c r="T16" s="474"/>
      <c r="U16" s="446"/>
    </row>
    <row r="17" spans="1:21" s="206" customFormat="1" ht="117" customHeight="1">
      <c r="A17" s="223">
        <v>7</v>
      </c>
      <c r="B17" s="223" t="s">
        <v>74</v>
      </c>
      <c r="C17" s="223" t="s">
        <v>34</v>
      </c>
      <c r="D17" s="223" t="s">
        <v>35</v>
      </c>
      <c r="E17" s="223" t="s">
        <v>75</v>
      </c>
      <c r="F17" s="224" t="s">
        <v>76</v>
      </c>
      <c r="G17" s="223">
        <v>200</v>
      </c>
      <c r="H17" s="224" t="s">
        <v>77</v>
      </c>
      <c r="I17" s="224" t="s">
        <v>67</v>
      </c>
      <c r="J17" s="223">
        <v>19</v>
      </c>
      <c r="K17" s="223">
        <v>153</v>
      </c>
      <c r="L17" s="223">
        <v>0.06</v>
      </c>
      <c r="M17" s="223">
        <v>0.01</v>
      </c>
      <c r="N17" s="223">
        <v>0.05</v>
      </c>
      <c r="O17" s="223">
        <v>0.18</v>
      </c>
      <c r="P17" s="223">
        <v>0.03</v>
      </c>
      <c r="Q17" s="223">
        <v>0.15</v>
      </c>
      <c r="R17" s="223" t="s">
        <v>73</v>
      </c>
      <c r="S17" s="223" t="s">
        <v>75</v>
      </c>
      <c r="T17" s="474"/>
      <c r="U17" s="446"/>
    </row>
    <row r="18" spans="1:21" s="206" customFormat="1" ht="133.94999999999999" customHeight="1">
      <c r="A18" s="223">
        <v>8</v>
      </c>
      <c r="B18" s="223" t="s">
        <v>78</v>
      </c>
      <c r="C18" s="223" t="s">
        <v>34</v>
      </c>
      <c r="D18" s="223" t="s">
        <v>35</v>
      </c>
      <c r="E18" s="223" t="s">
        <v>79</v>
      </c>
      <c r="F18" s="224" t="s">
        <v>80</v>
      </c>
      <c r="G18" s="223">
        <v>130</v>
      </c>
      <c r="H18" s="224" t="s">
        <v>81</v>
      </c>
      <c r="I18" s="224" t="s">
        <v>82</v>
      </c>
      <c r="J18" s="223"/>
      <c r="K18" s="223"/>
      <c r="L18" s="223">
        <v>0.02</v>
      </c>
      <c r="M18" s="223">
        <v>3.0000000000000001E-3</v>
      </c>
      <c r="N18" s="223">
        <v>1.7000000000000001E-2</v>
      </c>
      <c r="O18" s="223">
        <v>0.06</v>
      </c>
      <c r="P18" s="223">
        <v>8.9999999999999993E-3</v>
      </c>
      <c r="Q18" s="223">
        <v>5.0999999999999997E-2</v>
      </c>
      <c r="R18" s="223" t="s">
        <v>73</v>
      </c>
      <c r="S18" s="223" t="s">
        <v>83</v>
      </c>
      <c r="T18" s="474"/>
      <c r="U18" s="446"/>
    </row>
    <row r="19" spans="1:21" s="206" customFormat="1" ht="120" customHeight="1">
      <c r="A19" s="223">
        <v>9</v>
      </c>
      <c r="B19" s="223" t="s">
        <v>84</v>
      </c>
      <c r="C19" s="223" t="s">
        <v>34</v>
      </c>
      <c r="D19" s="223" t="s">
        <v>35</v>
      </c>
      <c r="E19" s="223" t="s">
        <v>85</v>
      </c>
      <c r="F19" s="224" t="s">
        <v>86</v>
      </c>
      <c r="G19" s="223">
        <v>150</v>
      </c>
      <c r="H19" s="224" t="s">
        <v>87</v>
      </c>
      <c r="I19" s="224" t="s">
        <v>88</v>
      </c>
      <c r="J19" s="223"/>
      <c r="K19" s="223"/>
      <c r="L19" s="223">
        <v>0.01</v>
      </c>
      <c r="M19" s="223">
        <v>1E-3</v>
      </c>
      <c r="N19" s="223">
        <v>8.9999999999999993E-3</v>
      </c>
      <c r="O19" s="223">
        <v>0.03</v>
      </c>
      <c r="P19" s="223">
        <v>3.0000000000000001E-3</v>
      </c>
      <c r="Q19" s="223">
        <v>2.7E-2</v>
      </c>
      <c r="R19" s="223" t="s">
        <v>73</v>
      </c>
      <c r="S19" s="223" t="s">
        <v>85</v>
      </c>
      <c r="T19" s="474"/>
      <c r="U19" s="446"/>
    </row>
    <row r="20" spans="1:21" s="206" customFormat="1" ht="120" customHeight="1">
      <c r="A20" s="223">
        <v>10</v>
      </c>
      <c r="B20" s="223" t="s">
        <v>89</v>
      </c>
      <c r="C20" s="223" t="s">
        <v>34</v>
      </c>
      <c r="D20" s="223" t="s">
        <v>35</v>
      </c>
      <c r="E20" s="223" t="s">
        <v>90</v>
      </c>
      <c r="F20" s="224" t="s">
        <v>91</v>
      </c>
      <c r="G20" s="223">
        <v>130</v>
      </c>
      <c r="H20" s="224" t="s">
        <v>92</v>
      </c>
      <c r="I20" s="224" t="s">
        <v>93</v>
      </c>
      <c r="J20" s="223"/>
      <c r="K20" s="223">
        <v>5</v>
      </c>
      <c r="L20" s="223">
        <v>0.02</v>
      </c>
      <c r="M20" s="223">
        <v>2E-3</v>
      </c>
      <c r="N20" s="223">
        <v>1.7999999999999999E-2</v>
      </c>
      <c r="O20" s="223">
        <v>5.3999999999999999E-2</v>
      </c>
      <c r="P20" s="223">
        <v>8.0000000000000002E-3</v>
      </c>
      <c r="Q20" s="223">
        <v>4.5999999999999999E-2</v>
      </c>
      <c r="R20" s="223" t="s">
        <v>46</v>
      </c>
      <c r="S20" s="223" t="s">
        <v>47</v>
      </c>
      <c r="T20" s="454"/>
      <c r="U20" s="446"/>
    </row>
    <row r="21" spans="1:21" s="206" customFormat="1" ht="130.05000000000001" customHeight="1">
      <c r="A21" s="223">
        <v>11</v>
      </c>
      <c r="B21" s="223" t="s">
        <v>94</v>
      </c>
      <c r="C21" s="223" t="s">
        <v>34</v>
      </c>
      <c r="D21" s="223" t="s">
        <v>35</v>
      </c>
      <c r="E21" s="223" t="s">
        <v>36</v>
      </c>
      <c r="F21" s="224" t="s">
        <v>95</v>
      </c>
      <c r="G21" s="223">
        <v>200</v>
      </c>
      <c r="H21" s="224" t="s">
        <v>96</v>
      </c>
      <c r="I21" s="224" t="s">
        <v>93</v>
      </c>
      <c r="J21" s="223"/>
      <c r="K21" s="223">
        <v>8</v>
      </c>
      <c r="L21" s="223">
        <v>0.05</v>
      </c>
      <c r="M21" s="223">
        <v>3.0000000000000001E-3</v>
      </c>
      <c r="N21" s="223">
        <v>4.7E-2</v>
      </c>
      <c r="O21" s="223">
        <v>8.5999999999999993E-2</v>
      </c>
      <c r="P21" s="223">
        <v>6.0000000000000001E-3</v>
      </c>
      <c r="Q21" s="223">
        <v>0.08</v>
      </c>
      <c r="R21" s="223" t="s">
        <v>46</v>
      </c>
      <c r="S21" s="223" t="s">
        <v>47</v>
      </c>
      <c r="T21" s="454"/>
      <c r="U21" s="446"/>
    </row>
    <row r="22" spans="1:21" s="206" customFormat="1" ht="102" customHeight="1">
      <c r="A22" s="223">
        <v>12</v>
      </c>
      <c r="B22" s="223" t="s">
        <v>97</v>
      </c>
      <c r="C22" s="223" t="s">
        <v>34</v>
      </c>
      <c r="D22" s="223" t="s">
        <v>35</v>
      </c>
      <c r="E22" s="223" t="s">
        <v>36</v>
      </c>
      <c r="F22" s="224" t="s">
        <v>98</v>
      </c>
      <c r="G22" s="223">
        <v>150</v>
      </c>
      <c r="H22" s="224" t="s">
        <v>99</v>
      </c>
      <c r="I22" s="224" t="s">
        <v>100</v>
      </c>
      <c r="J22" s="223"/>
      <c r="K22" s="223">
        <v>10</v>
      </c>
      <c r="L22" s="223">
        <v>0.03</v>
      </c>
      <c r="M22" s="223">
        <v>2E-3</v>
      </c>
      <c r="N22" s="223">
        <v>2.7E-2</v>
      </c>
      <c r="O22" s="223">
        <v>5.6000000000000001E-2</v>
      </c>
      <c r="P22" s="223">
        <v>4.0000000000000001E-3</v>
      </c>
      <c r="Q22" s="223">
        <v>5.1999999999999998E-2</v>
      </c>
      <c r="R22" s="223" t="s">
        <v>46</v>
      </c>
      <c r="S22" s="223" t="s">
        <v>47</v>
      </c>
      <c r="T22" s="454"/>
      <c r="U22" s="446"/>
    </row>
    <row r="23" spans="1:21" s="206" customFormat="1" ht="49.05" customHeight="1">
      <c r="A23" s="223">
        <v>13</v>
      </c>
      <c r="B23" s="223" t="s">
        <v>101</v>
      </c>
      <c r="C23" s="223" t="s">
        <v>102</v>
      </c>
      <c r="D23" s="223" t="s">
        <v>35</v>
      </c>
      <c r="E23" s="223" t="s">
        <v>49</v>
      </c>
      <c r="F23" s="224" t="s">
        <v>103</v>
      </c>
      <c r="G23" s="223">
        <v>800</v>
      </c>
      <c r="H23" s="224" t="s">
        <v>104</v>
      </c>
      <c r="I23" s="224" t="s">
        <v>105</v>
      </c>
      <c r="J23" s="223"/>
      <c r="K23" s="223"/>
      <c r="L23" s="223"/>
      <c r="M23" s="223"/>
      <c r="N23" s="223"/>
      <c r="O23" s="223"/>
      <c r="P23" s="223"/>
      <c r="Q23" s="223"/>
      <c r="R23" s="223" t="s">
        <v>46</v>
      </c>
      <c r="S23" s="223" t="s">
        <v>106</v>
      </c>
      <c r="T23" s="454"/>
      <c r="U23" s="446"/>
    </row>
    <row r="24" spans="1:21" s="206" customFormat="1" ht="58.05" customHeight="1">
      <c r="A24" s="223">
        <v>14</v>
      </c>
      <c r="B24" s="223" t="s">
        <v>107</v>
      </c>
      <c r="C24" s="223" t="s">
        <v>34</v>
      </c>
      <c r="D24" s="223" t="s">
        <v>35</v>
      </c>
      <c r="E24" s="223" t="s">
        <v>49</v>
      </c>
      <c r="F24" s="224" t="s">
        <v>108</v>
      </c>
      <c r="G24" s="223">
        <v>2000</v>
      </c>
      <c r="H24" s="224" t="s">
        <v>109</v>
      </c>
      <c r="I24" s="224" t="s">
        <v>110</v>
      </c>
      <c r="J24" s="223"/>
      <c r="K24" s="223"/>
      <c r="L24" s="223"/>
      <c r="M24" s="223"/>
      <c r="N24" s="223"/>
      <c r="O24" s="223"/>
      <c r="P24" s="223"/>
      <c r="Q24" s="223"/>
      <c r="R24" s="223" t="s">
        <v>46</v>
      </c>
      <c r="S24" s="223" t="s">
        <v>106</v>
      </c>
      <c r="T24" s="454"/>
      <c r="U24" s="446"/>
    </row>
    <row r="25" spans="1:21" s="206" customFormat="1" ht="55.05" customHeight="1">
      <c r="A25" s="223">
        <v>15</v>
      </c>
      <c r="B25" s="223" t="s">
        <v>111</v>
      </c>
      <c r="C25" s="223" t="s">
        <v>34</v>
      </c>
      <c r="D25" s="223" t="s">
        <v>35</v>
      </c>
      <c r="E25" s="223" t="s">
        <v>112</v>
      </c>
      <c r="F25" s="224" t="s">
        <v>113</v>
      </c>
      <c r="G25" s="223">
        <v>250</v>
      </c>
      <c r="H25" s="224" t="s">
        <v>114</v>
      </c>
      <c r="I25" s="224" t="s">
        <v>105</v>
      </c>
      <c r="J25" s="223"/>
      <c r="K25" s="223"/>
      <c r="L25" s="223"/>
      <c r="M25" s="223"/>
      <c r="N25" s="223"/>
      <c r="O25" s="223"/>
      <c r="P25" s="223"/>
      <c r="Q25" s="223"/>
      <c r="R25" s="223" t="s">
        <v>46</v>
      </c>
      <c r="S25" s="223" t="s">
        <v>106</v>
      </c>
      <c r="T25" s="454"/>
      <c r="U25" s="446"/>
    </row>
    <row r="26" spans="1:21" s="206" customFormat="1" ht="79.05" customHeight="1">
      <c r="A26" s="223">
        <v>16</v>
      </c>
      <c r="B26" s="223" t="s">
        <v>115</v>
      </c>
      <c r="C26" s="223" t="s">
        <v>34</v>
      </c>
      <c r="D26" s="223" t="s">
        <v>35</v>
      </c>
      <c r="E26" s="223" t="s">
        <v>49</v>
      </c>
      <c r="F26" s="224" t="s">
        <v>116</v>
      </c>
      <c r="G26" s="223">
        <v>60</v>
      </c>
      <c r="H26" s="224" t="s">
        <v>117</v>
      </c>
      <c r="I26" s="224" t="s">
        <v>118</v>
      </c>
      <c r="J26" s="223">
        <v>19</v>
      </c>
      <c r="K26" s="223">
        <v>153</v>
      </c>
      <c r="L26" s="223">
        <v>0.51</v>
      </c>
      <c r="M26" s="223">
        <v>0.01</v>
      </c>
      <c r="N26" s="223">
        <v>0.5</v>
      </c>
      <c r="O26" s="223">
        <v>2.0299999999999998</v>
      </c>
      <c r="P26" s="223">
        <v>0.03</v>
      </c>
      <c r="Q26" s="223">
        <v>2</v>
      </c>
      <c r="R26" s="223" t="s">
        <v>46</v>
      </c>
      <c r="S26" s="223" t="s">
        <v>119</v>
      </c>
      <c r="T26" s="454"/>
      <c r="U26" s="446"/>
    </row>
    <row r="27" spans="1:21" s="206" customFormat="1" ht="70.95" customHeight="1">
      <c r="A27" s="223">
        <v>17</v>
      </c>
      <c r="B27" s="223" t="s">
        <v>120</v>
      </c>
      <c r="C27" s="223" t="s">
        <v>34</v>
      </c>
      <c r="D27" s="223" t="s">
        <v>35</v>
      </c>
      <c r="E27" s="223" t="s">
        <v>49</v>
      </c>
      <c r="F27" s="224" t="s">
        <v>121</v>
      </c>
      <c r="G27" s="223">
        <v>30</v>
      </c>
      <c r="H27" s="224" t="s">
        <v>122</v>
      </c>
      <c r="I27" s="224" t="s">
        <v>123</v>
      </c>
      <c r="J27" s="223">
        <v>19</v>
      </c>
      <c r="K27" s="223">
        <v>153</v>
      </c>
      <c r="L27" s="223">
        <v>7.0000000000000001E-3</v>
      </c>
      <c r="M27" s="223">
        <v>2E-3</v>
      </c>
      <c r="N27" s="223">
        <v>5.0000000000000001E-3</v>
      </c>
      <c r="O27" s="223">
        <v>2.5999999999999999E-2</v>
      </c>
      <c r="P27" s="223">
        <v>6.0000000000000001E-3</v>
      </c>
      <c r="Q27" s="223">
        <v>0.02</v>
      </c>
      <c r="R27" s="223" t="s">
        <v>46</v>
      </c>
      <c r="S27" s="223" t="s">
        <v>119</v>
      </c>
      <c r="T27" s="454"/>
      <c r="U27" s="446"/>
    </row>
    <row r="28" spans="1:21" s="206" customFormat="1" ht="226.05" customHeight="1">
      <c r="A28" s="223">
        <v>18</v>
      </c>
      <c r="B28" s="223" t="s">
        <v>124</v>
      </c>
      <c r="C28" s="223" t="s">
        <v>125</v>
      </c>
      <c r="D28" s="223" t="s">
        <v>35</v>
      </c>
      <c r="E28" s="223" t="s">
        <v>36</v>
      </c>
      <c r="F28" s="224" t="s">
        <v>126</v>
      </c>
      <c r="G28" s="223">
        <v>200</v>
      </c>
      <c r="H28" s="224" t="s">
        <v>127</v>
      </c>
      <c r="I28" s="224" t="s">
        <v>128</v>
      </c>
      <c r="J28" s="223">
        <v>19</v>
      </c>
      <c r="K28" s="223">
        <v>153</v>
      </c>
      <c r="L28" s="223">
        <v>5.4999999999999997E-3</v>
      </c>
      <c r="M28" s="223">
        <v>2.0999999999999999E-3</v>
      </c>
      <c r="N28" s="223">
        <v>3.3999999999999998E-3</v>
      </c>
      <c r="O28" s="223">
        <v>1.8200000000000001E-2</v>
      </c>
      <c r="P28" s="223">
        <v>6.3E-3</v>
      </c>
      <c r="Q28" s="223">
        <v>1.1900000000000001E-2</v>
      </c>
      <c r="R28" s="223" t="s">
        <v>46</v>
      </c>
      <c r="S28" s="223" t="s">
        <v>129</v>
      </c>
      <c r="T28" s="454"/>
      <c r="U28" s="446"/>
    </row>
    <row r="29" spans="1:21" s="206" customFormat="1" ht="109.05" customHeight="1">
      <c r="A29" s="223">
        <v>19</v>
      </c>
      <c r="B29" s="223" t="s">
        <v>130</v>
      </c>
      <c r="C29" s="223" t="s">
        <v>34</v>
      </c>
      <c r="D29" s="223" t="s">
        <v>35</v>
      </c>
      <c r="E29" s="223" t="s">
        <v>36</v>
      </c>
      <c r="F29" s="224" t="s">
        <v>131</v>
      </c>
      <c r="G29" s="223">
        <v>650</v>
      </c>
      <c r="H29" s="224" t="s">
        <v>132</v>
      </c>
      <c r="I29" s="224" t="s">
        <v>133</v>
      </c>
      <c r="J29" s="223">
        <v>19</v>
      </c>
      <c r="K29" s="223">
        <v>153</v>
      </c>
      <c r="L29" s="223">
        <v>5.2699999999999997E-2</v>
      </c>
      <c r="M29" s="223">
        <v>3.3E-3</v>
      </c>
      <c r="N29" s="223">
        <v>4.9399999999999999E-2</v>
      </c>
      <c r="O29" s="223">
        <v>3.6200000000000003E-2</v>
      </c>
      <c r="P29" s="223">
        <v>1.15E-2</v>
      </c>
      <c r="Q29" s="223">
        <v>2.47E-2</v>
      </c>
      <c r="R29" s="223" t="s">
        <v>46</v>
      </c>
      <c r="S29" s="223" t="s">
        <v>129</v>
      </c>
      <c r="T29" s="454"/>
      <c r="U29" s="446"/>
    </row>
    <row r="30" spans="1:21" s="206" customFormat="1" ht="127.05" customHeight="1">
      <c r="A30" s="223">
        <v>20</v>
      </c>
      <c r="B30" s="223" t="s">
        <v>134</v>
      </c>
      <c r="C30" s="223" t="s">
        <v>34</v>
      </c>
      <c r="D30" s="223" t="s">
        <v>35</v>
      </c>
      <c r="E30" s="223" t="s">
        <v>36</v>
      </c>
      <c r="F30" s="224" t="s">
        <v>135</v>
      </c>
      <c r="G30" s="223">
        <v>250</v>
      </c>
      <c r="H30" s="224" t="s">
        <v>136</v>
      </c>
      <c r="I30" s="224" t="s">
        <v>137</v>
      </c>
      <c r="J30" s="223"/>
      <c r="K30" s="223">
        <v>12</v>
      </c>
      <c r="L30" s="223">
        <v>6.8999999999999999E-3</v>
      </c>
      <c r="M30" s="223">
        <v>5.0000000000000001E-4</v>
      </c>
      <c r="N30" s="223">
        <v>6.4000000000000003E-3</v>
      </c>
      <c r="O30" s="223">
        <v>2.07E-2</v>
      </c>
      <c r="P30" s="223">
        <v>1.5E-3</v>
      </c>
      <c r="Q30" s="223">
        <v>1.9199999999999998E-2</v>
      </c>
      <c r="R30" s="223" t="s">
        <v>46</v>
      </c>
      <c r="S30" s="223" t="s">
        <v>129</v>
      </c>
      <c r="T30" s="454"/>
      <c r="U30" s="446"/>
    </row>
    <row r="31" spans="1:21" s="206" customFormat="1" ht="148.94999999999999" customHeight="1">
      <c r="A31" s="223">
        <v>21</v>
      </c>
      <c r="B31" s="223" t="s">
        <v>138</v>
      </c>
      <c r="C31" s="223" t="s">
        <v>34</v>
      </c>
      <c r="D31" s="223" t="s">
        <v>35</v>
      </c>
      <c r="E31" s="223" t="s">
        <v>36</v>
      </c>
      <c r="F31" s="224" t="s">
        <v>139</v>
      </c>
      <c r="G31" s="223">
        <v>200</v>
      </c>
      <c r="H31" s="224" t="s">
        <v>140</v>
      </c>
      <c r="I31" s="224" t="s">
        <v>137</v>
      </c>
      <c r="J31" s="223">
        <v>19</v>
      </c>
      <c r="K31" s="223">
        <v>153</v>
      </c>
      <c r="L31" s="223">
        <v>3.8999999999999998E-3</v>
      </c>
      <c r="M31" s="223">
        <v>4.0000000000000002E-4</v>
      </c>
      <c r="N31" s="223">
        <v>3.5000000000000001E-3</v>
      </c>
      <c r="O31" s="223">
        <v>1.38E-2</v>
      </c>
      <c r="P31" s="223">
        <v>1.6000000000000001E-3</v>
      </c>
      <c r="Q31" s="223">
        <v>1.2200000000000001E-2</v>
      </c>
      <c r="R31" s="223" t="s">
        <v>46</v>
      </c>
      <c r="S31" s="223" t="s">
        <v>129</v>
      </c>
      <c r="T31" s="454"/>
      <c r="U31" s="446"/>
    </row>
    <row r="32" spans="1:21" s="206" customFormat="1" ht="169.95" customHeight="1">
      <c r="A32" s="223">
        <v>22</v>
      </c>
      <c r="B32" s="223" t="s">
        <v>141</v>
      </c>
      <c r="C32" s="223" t="s">
        <v>34</v>
      </c>
      <c r="D32" s="223" t="s">
        <v>35</v>
      </c>
      <c r="E32" s="223" t="s">
        <v>142</v>
      </c>
      <c r="F32" s="224" t="s">
        <v>143</v>
      </c>
      <c r="G32" s="223">
        <v>500</v>
      </c>
      <c r="H32" s="224" t="s">
        <v>144</v>
      </c>
      <c r="I32" s="224" t="s">
        <v>145</v>
      </c>
      <c r="J32" s="223">
        <v>2</v>
      </c>
      <c r="K32" s="223">
        <v>53</v>
      </c>
      <c r="L32" s="223">
        <v>2.12E-2</v>
      </c>
      <c r="M32" s="223">
        <v>2.5999999999999999E-3</v>
      </c>
      <c r="N32" s="223">
        <v>1.8599999999999998E-2</v>
      </c>
      <c r="O32" s="223">
        <v>6.7299999999999999E-2</v>
      </c>
      <c r="P32" s="223">
        <v>7.7999999999999996E-3</v>
      </c>
      <c r="Q32" s="223">
        <v>5.9499999999999997E-2</v>
      </c>
      <c r="R32" s="223" t="s">
        <v>46</v>
      </c>
      <c r="S32" s="223" t="s">
        <v>129</v>
      </c>
      <c r="T32" s="454"/>
      <c r="U32" s="446"/>
    </row>
    <row r="33" spans="1:21" s="206" customFormat="1" ht="124.95" customHeight="1">
      <c r="A33" s="223">
        <v>23</v>
      </c>
      <c r="B33" s="223" t="s">
        <v>146</v>
      </c>
      <c r="C33" s="223" t="s">
        <v>34</v>
      </c>
      <c r="D33" s="223" t="s">
        <v>35</v>
      </c>
      <c r="E33" s="223" t="s">
        <v>147</v>
      </c>
      <c r="F33" s="224" t="s">
        <v>148</v>
      </c>
      <c r="G33" s="223">
        <v>800</v>
      </c>
      <c r="H33" s="224" t="s">
        <v>149</v>
      </c>
      <c r="I33" s="224" t="s">
        <v>150</v>
      </c>
      <c r="J33" s="223">
        <v>19</v>
      </c>
      <c r="K33" s="223">
        <v>153</v>
      </c>
      <c r="L33" s="223">
        <v>3.1699999999999999E-2</v>
      </c>
      <c r="M33" s="223">
        <v>2.8E-3</v>
      </c>
      <c r="N33" s="223">
        <v>2.8899999999999999E-2</v>
      </c>
      <c r="O33" s="223">
        <v>0.18509999999999999</v>
      </c>
      <c r="P33" s="223">
        <v>8.4000000000000005E-2</v>
      </c>
      <c r="Q33" s="223">
        <v>0.1011</v>
      </c>
      <c r="R33" s="223" t="s">
        <v>46</v>
      </c>
      <c r="S33" s="223" t="s">
        <v>129</v>
      </c>
      <c r="T33" s="454"/>
      <c r="U33" s="446"/>
    </row>
    <row r="34" spans="1:21" s="105" customFormat="1" ht="304.05" customHeight="1">
      <c r="A34" s="223">
        <v>24</v>
      </c>
      <c r="B34" s="223" t="s">
        <v>151</v>
      </c>
      <c r="C34" s="223" t="s">
        <v>34</v>
      </c>
      <c r="D34" s="223" t="s">
        <v>152</v>
      </c>
      <c r="E34" s="223" t="s">
        <v>153</v>
      </c>
      <c r="F34" s="224" t="s">
        <v>154</v>
      </c>
      <c r="G34" s="223">
        <v>1000</v>
      </c>
      <c r="H34" s="224" t="s">
        <v>155</v>
      </c>
      <c r="I34" s="224" t="s">
        <v>155</v>
      </c>
      <c r="J34" s="223">
        <v>19</v>
      </c>
      <c r="K34" s="223">
        <v>153</v>
      </c>
      <c r="L34" s="223">
        <f>M34+N34</f>
        <v>0.5665</v>
      </c>
      <c r="M34" s="223">
        <v>3.6900000000000002E-2</v>
      </c>
      <c r="N34" s="223">
        <v>0.52959999999999996</v>
      </c>
      <c r="O34" s="223">
        <f>P34+Q34</f>
        <v>1.9200999999999999</v>
      </c>
      <c r="P34" s="223">
        <v>0.12909999999999999</v>
      </c>
      <c r="Q34" s="223">
        <v>1.7909999999999999</v>
      </c>
      <c r="R34" s="223" t="s">
        <v>46</v>
      </c>
      <c r="S34" s="223" t="s">
        <v>60</v>
      </c>
      <c r="T34" s="475"/>
      <c r="U34" s="475"/>
    </row>
    <row r="35" spans="1:21" s="459" customFormat="1" ht="39" customHeight="1">
      <c r="A35" s="223">
        <v>25</v>
      </c>
      <c r="B35" s="223" t="s">
        <v>156</v>
      </c>
      <c r="C35" s="223" t="s">
        <v>34</v>
      </c>
      <c r="D35" s="223" t="s">
        <v>152</v>
      </c>
      <c r="E35" s="223" t="s">
        <v>157</v>
      </c>
      <c r="F35" s="224" t="s">
        <v>158</v>
      </c>
      <c r="G35" s="223">
        <v>200</v>
      </c>
      <c r="H35" s="224" t="s">
        <v>159</v>
      </c>
      <c r="I35" s="224"/>
      <c r="J35" s="223"/>
      <c r="K35" s="223">
        <v>1</v>
      </c>
      <c r="L35" s="223">
        <v>5.8099999999999999E-2</v>
      </c>
      <c r="M35" s="223">
        <v>2.0999999999999999E-3</v>
      </c>
      <c r="N35" s="223">
        <v>5.6000000000000001E-2</v>
      </c>
      <c r="O35" s="223">
        <v>0.218</v>
      </c>
      <c r="P35" s="223">
        <v>5.7999999999999996E-3</v>
      </c>
      <c r="Q35" s="223">
        <v>0.2122</v>
      </c>
      <c r="R35" s="223" t="s">
        <v>59</v>
      </c>
      <c r="S35" s="223" t="s">
        <v>157</v>
      </c>
      <c r="T35" s="476"/>
      <c r="U35" s="476"/>
    </row>
    <row r="36" spans="1:21" s="460" customFormat="1" ht="69" customHeight="1">
      <c r="A36" s="223">
        <v>26</v>
      </c>
      <c r="B36" s="223" t="s">
        <v>160</v>
      </c>
      <c r="C36" s="223" t="s">
        <v>161</v>
      </c>
      <c r="D36" s="223" t="s">
        <v>152</v>
      </c>
      <c r="E36" s="223" t="s">
        <v>162</v>
      </c>
      <c r="F36" s="224" t="s">
        <v>163</v>
      </c>
      <c r="G36" s="223">
        <v>50</v>
      </c>
      <c r="H36" s="224" t="s">
        <v>164</v>
      </c>
      <c r="I36" s="224" t="s">
        <v>165</v>
      </c>
      <c r="J36" s="223">
        <v>3</v>
      </c>
      <c r="K36" s="223">
        <v>7</v>
      </c>
      <c r="L36" s="223">
        <v>0.43719999999999998</v>
      </c>
      <c r="M36" s="223">
        <v>7.9000000000000001E-2</v>
      </c>
      <c r="N36" s="223">
        <v>0.35820000000000002</v>
      </c>
      <c r="O36" s="223">
        <v>1.6629</v>
      </c>
      <c r="P36" s="223">
        <v>0.27039999999999997</v>
      </c>
      <c r="Q36" s="223">
        <v>1.3925000000000001</v>
      </c>
      <c r="R36" s="223" t="s">
        <v>46</v>
      </c>
      <c r="S36" s="223" t="s">
        <v>166</v>
      </c>
      <c r="T36" s="477"/>
      <c r="U36" s="477"/>
    </row>
    <row r="37" spans="1:21" s="206" customFormat="1" ht="43.95" customHeight="1">
      <c r="A37" s="223">
        <v>27</v>
      </c>
      <c r="B37" s="223" t="s">
        <v>167</v>
      </c>
      <c r="C37" s="223" t="s">
        <v>34</v>
      </c>
      <c r="D37" s="223" t="s">
        <v>168</v>
      </c>
      <c r="E37" s="223" t="s">
        <v>169</v>
      </c>
      <c r="F37" s="224" t="s">
        <v>170</v>
      </c>
      <c r="G37" s="223">
        <v>200</v>
      </c>
      <c r="H37" s="224" t="s">
        <v>171</v>
      </c>
      <c r="I37" s="224" t="s">
        <v>171</v>
      </c>
      <c r="J37" s="223">
        <v>5</v>
      </c>
      <c r="K37" s="223">
        <v>11</v>
      </c>
      <c r="L37" s="223">
        <v>3.3799999999999997E-2</v>
      </c>
      <c r="M37" s="223">
        <v>3.3799999999999997E-2</v>
      </c>
      <c r="N37" s="223">
        <v>0</v>
      </c>
      <c r="O37" s="223">
        <v>0.1149</v>
      </c>
      <c r="P37" s="223">
        <v>0.1149</v>
      </c>
      <c r="Q37" s="223">
        <v>0</v>
      </c>
      <c r="R37" s="223" t="s">
        <v>59</v>
      </c>
      <c r="S37" s="223" t="s">
        <v>169</v>
      </c>
      <c r="T37" s="446"/>
      <c r="U37" s="446"/>
    </row>
    <row r="38" spans="1:21" s="206" customFormat="1" ht="43.95" customHeight="1">
      <c r="A38" s="223">
        <v>28</v>
      </c>
      <c r="B38" s="223" t="s">
        <v>172</v>
      </c>
      <c r="C38" s="223" t="s">
        <v>34</v>
      </c>
      <c r="D38" s="223" t="s">
        <v>168</v>
      </c>
      <c r="E38" s="223" t="s">
        <v>173</v>
      </c>
      <c r="F38" s="224" t="s">
        <v>174</v>
      </c>
      <c r="G38" s="223">
        <v>630</v>
      </c>
      <c r="H38" s="224" t="s">
        <v>175</v>
      </c>
      <c r="I38" s="224"/>
      <c r="J38" s="223">
        <v>19</v>
      </c>
      <c r="K38" s="223">
        <v>153</v>
      </c>
      <c r="L38" s="223">
        <f>M38+N38</f>
        <v>0.5665</v>
      </c>
      <c r="M38" s="223">
        <v>3.6900000000000002E-2</v>
      </c>
      <c r="N38" s="223">
        <v>0.52959999999999996</v>
      </c>
      <c r="O38" s="223">
        <f>P38+Q38</f>
        <v>1.9200999999999999</v>
      </c>
      <c r="P38" s="223">
        <v>0.12909999999999999</v>
      </c>
      <c r="Q38" s="223">
        <v>1.7909999999999999</v>
      </c>
      <c r="R38" s="223" t="s">
        <v>46</v>
      </c>
      <c r="S38" s="223" t="s">
        <v>176</v>
      </c>
      <c r="T38" s="446"/>
      <c r="U38" s="446"/>
    </row>
    <row r="39" spans="1:21" s="206" customFormat="1" ht="93" customHeight="1">
      <c r="A39" s="223">
        <v>29</v>
      </c>
      <c r="B39" s="223" t="s">
        <v>177</v>
      </c>
      <c r="C39" s="198" t="s">
        <v>178</v>
      </c>
      <c r="D39" s="198">
        <v>2024</v>
      </c>
      <c r="E39" s="223" t="s">
        <v>179</v>
      </c>
      <c r="F39" s="224" t="s">
        <v>180</v>
      </c>
      <c r="G39" s="445">
        <v>100</v>
      </c>
      <c r="H39" s="232" t="s">
        <v>181</v>
      </c>
      <c r="I39" s="445"/>
      <c r="J39" s="198">
        <v>0</v>
      </c>
      <c r="K39" s="198">
        <v>1</v>
      </c>
      <c r="L39" s="466">
        <f>M39+N39</f>
        <v>5.62E-2</v>
      </c>
      <c r="M39" s="466">
        <v>9.7000000000000003E-3</v>
      </c>
      <c r="N39" s="466">
        <v>4.65E-2</v>
      </c>
      <c r="O39" s="466">
        <f>P39+Q39</f>
        <v>0.21820000000000001</v>
      </c>
      <c r="P39" s="466">
        <v>3.5700000000000003E-2</v>
      </c>
      <c r="Q39" s="466">
        <v>0.1825</v>
      </c>
      <c r="R39" s="223" t="s">
        <v>182</v>
      </c>
      <c r="S39" s="223" t="s">
        <v>183</v>
      </c>
      <c r="T39" s="198"/>
      <c r="U39" s="446"/>
    </row>
    <row r="40" spans="1:21" s="206" customFormat="1" ht="250.95" customHeight="1">
      <c r="A40" s="223">
        <v>30</v>
      </c>
      <c r="B40" s="223" t="s">
        <v>184</v>
      </c>
      <c r="C40" s="224" t="s">
        <v>34</v>
      </c>
      <c r="D40" s="224" t="s">
        <v>152</v>
      </c>
      <c r="E40" s="223" t="s">
        <v>185</v>
      </c>
      <c r="F40" s="224" t="s">
        <v>186</v>
      </c>
      <c r="G40" s="445">
        <v>270</v>
      </c>
      <c r="H40" s="232" t="s">
        <v>187</v>
      </c>
      <c r="I40" s="445"/>
      <c r="J40" s="223">
        <v>19</v>
      </c>
      <c r="K40" s="223">
        <v>153</v>
      </c>
      <c r="L40" s="223">
        <f>M40+N40</f>
        <v>0.5665</v>
      </c>
      <c r="M40" s="223">
        <v>3.6900000000000002E-2</v>
      </c>
      <c r="N40" s="223">
        <v>0.52959999999999996</v>
      </c>
      <c r="O40" s="223">
        <f>P40+Q40</f>
        <v>1.9200999999999999</v>
      </c>
      <c r="P40" s="223">
        <v>0.12909999999999999</v>
      </c>
      <c r="Q40" s="223">
        <v>1.7909999999999999</v>
      </c>
      <c r="R40" s="223" t="s">
        <v>46</v>
      </c>
      <c r="S40" s="223" t="s">
        <v>60</v>
      </c>
      <c r="T40" s="198"/>
      <c r="U40" s="446"/>
    </row>
    <row r="41" spans="1:21" s="12" customFormat="1" ht="148.05000000000001" customHeight="1">
      <c r="A41" s="223">
        <v>31</v>
      </c>
      <c r="B41" s="223" t="s">
        <v>188</v>
      </c>
      <c r="C41" s="224" t="s">
        <v>34</v>
      </c>
      <c r="D41" s="224" t="s">
        <v>152</v>
      </c>
      <c r="E41" s="223" t="s">
        <v>173</v>
      </c>
      <c r="F41" s="224" t="s">
        <v>189</v>
      </c>
      <c r="G41" s="223">
        <v>523</v>
      </c>
      <c r="H41" s="224" t="s">
        <v>190</v>
      </c>
      <c r="I41" s="224" t="s">
        <v>191</v>
      </c>
      <c r="J41" s="223" t="s">
        <v>68</v>
      </c>
      <c r="K41" s="223" t="s">
        <v>192</v>
      </c>
      <c r="L41" s="467">
        <v>19</v>
      </c>
      <c r="M41" s="467">
        <v>153</v>
      </c>
      <c r="N41" s="468">
        <v>0.5665</v>
      </c>
      <c r="O41" s="468">
        <v>1.9200999999999999</v>
      </c>
      <c r="P41" s="468"/>
      <c r="Q41" s="267"/>
      <c r="R41" s="467" t="s">
        <v>59</v>
      </c>
      <c r="S41" s="467" t="s">
        <v>193</v>
      </c>
      <c r="T41" s="447"/>
      <c r="U41" s="447"/>
    </row>
    <row r="42" spans="1:21" s="206" customFormat="1" ht="60" customHeight="1">
      <c r="A42" s="223"/>
      <c r="B42" s="502" t="s">
        <v>194</v>
      </c>
      <c r="C42" s="502"/>
      <c r="D42" s="502"/>
      <c r="E42" s="502"/>
      <c r="F42" s="502"/>
      <c r="G42" s="462">
        <f>SUM(G43:G75)</f>
        <v>7364.6</v>
      </c>
      <c r="H42" s="224"/>
      <c r="I42" s="224"/>
      <c r="J42" s="223"/>
      <c r="K42" s="223"/>
      <c r="L42" s="223"/>
      <c r="M42" s="223"/>
      <c r="N42" s="223"/>
      <c r="O42" s="223"/>
      <c r="P42" s="223"/>
      <c r="Q42" s="223"/>
      <c r="R42" s="223"/>
      <c r="S42" s="223"/>
      <c r="T42" s="446"/>
      <c r="U42" s="446"/>
    </row>
    <row r="43" spans="1:21" s="205" customFormat="1" ht="201" customHeight="1">
      <c r="A43" s="223">
        <v>32</v>
      </c>
      <c r="B43" s="223" t="s">
        <v>195</v>
      </c>
      <c r="C43" s="223" t="s">
        <v>34</v>
      </c>
      <c r="D43" s="223" t="s">
        <v>152</v>
      </c>
      <c r="E43" s="223" t="s">
        <v>196</v>
      </c>
      <c r="F43" s="233" t="s">
        <v>197</v>
      </c>
      <c r="G43" s="232">
        <v>588</v>
      </c>
      <c r="H43" s="233" t="s">
        <v>198</v>
      </c>
      <c r="I43" s="233" t="s">
        <v>199</v>
      </c>
      <c r="J43" s="223">
        <v>1</v>
      </c>
      <c r="K43" s="223">
        <v>12</v>
      </c>
      <c r="L43" s="463" t="s">
        <v>200</v>
      </c>
      <c r="M43" s="463" t="s">
        <v>201</v>
      </c>
      <c r="N43" s="463" t="s">
        <v>202</v>
      </c>
      <c r="O43" s="463" t="s">
        <v>203</v>
      </c>
      <c r="P43" s="463" t="s">
        <v>204</v>
      </c>
      <c r="Q43" s="478" t="s">
        <v>205</v>
      </c>
      <c r="R43" s="223" t="s">
        <v>206</v>
      </c>
      <c r="S43" s="223" t="s">
        <v>196</v>
      </c>
      <c r="T43" s="198"/>
      <c r="U43" s="264"/>
    </row>
    <row r="44" spans="1:21" s="459" customFormat="1" ht="147" customHeight="1">
      <c r="A44" s="223">
        <v>33</v>
      </c>
      <c r="B44" s="232" t="s">
        <v>207</v>
      </c>
      <c r="C44" s="232" t="s">
        <v>34</v>
      </c>
      <c r="D44" s="223" t="s">
        <v>152</v>
      </c>
      <c r="E44" s="232" t="s">
        <v>208</v>
      </c>
      <c r="F44" s="233" t="s">
        <v>209</v>
      </c>
      <c r="G44" s="232">
        <v>501</v>
      </c>
      <c r="H44" s="233" t="s">
        <v>210</v>
      </c>
      <c r="I44" s="233"/>
      <c r="J44" s="232"/>
      <c r="K44" s="232">
        <v>12</v>
      </c>
      <c r="L44" s="232">
        <v>0.22170000000000001</v>
      </c>
      <c r="M44" s="232">
        <v>7.7000000000000002E-3</v>
      </c>
      <c r="N44" s="232">
        <v>0.2266</v>
      </c>
      <c r="O44" s="232">
        <v>0.66220000000000001</v>
      </c>
      <c r="P44" s="232">
        <v>1.84E-2</v>
      </c>
      <c r="Q44" s="232">
        <v>0.66249999999999998</v>
      </c>
      <c r="R44" s="232" t="s">
        <v>211</v>
      </c>
      <c r="S44" s="232" t="s">
        <v>208</v>
      </c>
      <c r="T44" s="198"/>
      <c r="U44" s="476"/>
    </row>
    <row r="45" spans="1:21" s="205" customFormat="1" ht="112.05" customHeight="1">
      <c r="A45" s="223">
        <v>34</v>
      </c>
      <c r="B45" s="223" t="s">
        <v>212</v>
      </c>
      <c r="C45" s="223" t="s">
        <v>34</v>
      </c>
      <c r="D45" s="223" t="s">
        <v>152</v>
      </c>
      <c r="E45" s="223" t="s">
        <v>213</v>
      </c>
      <c r="F45" s="224" t="s">
        <v>214</v>
      </c>
      <c r="G45" s="223">
        <v>359.8</v>
      </c>
      <c r="H45" s="224" t="s">
        <v>215</v>
      </c>
      <c r="I45" s="224" t="s">
        <v>198</v>
      </c>
      <c r="J45" s="223"/>
      <c r="K45" s="223"/>
      <c r="L45" s="223"/>
      <c r="M45" s="223"/>
      <c r="N45" s="223"/>
      <c r="O45" s="223"/>
      <c r="P45" s="223"/>
      <c r="Q45" s="223"/>
      <c r="R45" s="223" t="s">
        <v>216</v>
      </c>
      <c r="S45" s="223" t="s">
        <v>213</v>
      </c>
      <c r="T45" s="198"/>
      <c r="U45" s="264"/>
    </row>
    <row r="46" spans="1:21" s="206" customFormat="1" ht="84" customHeight="1">
      <c r="A46" s="223">
        <v>35</v>
      </c>
      <c r="B46" s="223" t="s">
        <v>217</v>
      </c>
      <c r="C46" s="223" t="s">
        <v>34</v>
      </c>
      <c r="D46" s="223" t="s">
        <v>152</v>
      </c>
      <c r="E46" s="223" t="s">
        <v>218</v>
      </c>
      <c r="F46" s="224" t="s">
        <v>219</v>
      </c>
      <c r="G46" s="445">
        <v>232</v>
      </c>
      <c r="H46" s="233" t="s">
        <v>220</v>
      </c>
      <c r="I46" s="224" t="s">
        <v>198</v>
      </c>
      <c r="J46" s="198">
        <v>0</v>
      </c>
      <c r="K46" s="198">
        <v>2</v>
      </c>
      <c r="L46" s="469">
        <f>M46+N46</f>
        <v>4.9599999999999998E-2</v>
      </c>
      <c r="M46" s="469">
        <v>8.6E-3</v>
      </c>
      <c r="N46" s="469">
        <v>4.1000000000000002E-2</v>
      </c>
      <c r="O46" s="469">
        <f>P46+Q46</f>
        <v>0.15029999999999999</v>
      </c>
      <c r="P46" s="469">
        <v>2.7300000000000001E-2</v>
      </c>
      <c r="Q46" s="469">
        <v>0.123</v>
      </c>
      <c r="R46" s="223" t="s">
        <v>59</v>
      </c>
      <c r="S46" s="223" t="s">
        <v>218</v>
      </c>
      <c r="T46" s="198"/>
      <c r="U46" s="446"/>
    </row>
    <row r="47" spans="1:21" s="209" customFormat="1" ht="129" customHeight="1">
      <c r="A47" s="223">
        <v>36</v>
      </c>
      <c r="B47" s="232" t="s">
        <v>221</v>
      </c>
      <c r="C47" s="232" t="s">
        <v>34</v>
      </c>
      <c r="D47" s="223" t="s">
        <v>152</v>
      </c>
      <c r="E47" s="232" t="s">
        <v>222</v>
      </c>
      <c r="F47" s="224" t="s">
        <v>223</v>
      </c>
      <c r="G47" s="232">
        <v>106</v>
      </c>
      <c r="H47" s="233" t="s">
        <v>198</v>
      </c>
      <c r="I47" s="224"/>
      <c r="J47" s="232">
        <v>1</v>
      </c>
      <c r="K47" s="223">
        <v>90</v>
      </c>
      <c r="L47" s="445">
        <v>11</v>
      </c>
      <c r="M47" s="445">
        <v>79</v>
      </c>
      <c r="N47" s="445">
        <v>380</v>
      </c>
      <c r="O47" s="445">
        <v>44</v>
      </c>
      <c r="P47" s="445">
        <v>336</v>
      </c>
      <c r="Q47" s="198"/>
      <c r="R47" s="223" t="s">
        <v>142</v>
      </c>
      <c r="S47" s="232" t="s">
        <v>222</v>
      </c>
      <c r="T47" s="198"/>
      <c r="U47" s="198"/>
    </row>
    <row r="48" spans="1:21" s="206" customFormat="1" ht="111" customHeight="1">
      <c r="A48" s="223">
        <v>37</v>
      </c>
      <c r="B48" s="232" t="s">
        <v>224</v>
      </c>
      <c r="C48" s="232" t="s">
        <v>34</v>
      </c>
      <c r="D48" s="223" t="s">
        <v>152</v>
      </c>
      <c r="E48" s="223" t="s">
        <v>225</v>
      </c>
      <c r="F48" s="224" t="s">
        <v>226</v>
      </c>
      <c r="G48" s="232">
        <v>102</v>
      </c>
      <c r="H48" s="233" t="s">
        <v>227</v>
      </c>
      <c r="I48" s="233"/>
      <c r="J48" s="232">
        <v>0</v>
      </c>
      <c r="K48" s="232">
        <v>1</v>
      </c>
      <c r="L48" s="466">
        <f>M48+N48</f>
        <v>1.03E-2</v>
      </c>
      <c r="M48" s="466">
        <v>2.9999999999999997E-4</v>
      </c>
      <c r="N48" s="466">
        <v>0.01</v>
      </c>
      <c r="O48" s="466">
        <f>P48+Q48</f>
        <v>5.0599999999999999E-2</v>
      </c>
      <c r="P48" s="466">
        <v>5.9999999999999995E-4</v>
      </c>
      <c r="Q48" s="466">
        <v>0.05</v>
      </c>
      <c r="R48" s="223" t="s">
        <v>182</v>
      </c>
      <c r="S48" s="223" t="s">
        <v>225</v>
      </c>
      <c r="T48" s="198"/>
      <c r="U48" s="446"/>
    </row>
    <row r="49" spans="1:40" s="5" customFormat="1" ht="151.05000000000001" customHeight="1">
      <c r="A49" s="223">
        <v>38</v>
      </c>
      <c r="B49" s="232" t="s">
        <v>228</v>
      </c>
      <c r="C49" s="232" t="s">
        <v>34</v>
      </c>
      <c r="D49" s="223" t="s">
        <v>152</v>
      </c>
      <c r="E49" s="232" t="s">
        <v>229</v>
      </c>
      <c r="F49" s="233" t="s">
        <v>230</v>
      </c>
      <c r="G49" s="338">
        <v>334</v>
      </c>
      <c r="H49" s="233" t="s">
        <v>231</v>
      </c>
      <c r="I49" s="233"/>
      <c r="J49" s="232"/>
      <c r="K49" s="232">
        <v>1</v>
      </c>
      <c r="L49" s="466">
        <f>M49+N49</f>
        <v>3.0499999999999999E-2</v>
      </c>
      <c r="M49" s="466">
        <v>1.6999999999999999E-3</v>
      </c>
      <c r="N49" s="466">
        <v>2.8799999999999999E-2</v>
      </c>
      <c r="O49" s="466">
        <f>P49+Q49</f>
        <v>0.1249</v>
      </c>
      <c r="P49" s="466">
        <v>5.1999999999999998E-3</v>
      </c>
      <c r="Q49" s="466">
        <v>0.1197</v>
      </c>
      <c r="R49" s="232" t="s">
        <v>232</v>
      </c>
      <c r="S49" s="232" t="s">
        <v>229</v>
      </c>
      <c r="T49" s="198"/>
      <c r="U49" s="479"/>
      <c r="V49" s="128"/>
      <c r="W49" s="128"/>
      <c r="X49" s="128"/>
      <c r="Y49" s="128"/>
      <c r="Z49" s="128"/>
      <c r="AA49" s="128"/>
      <c r="AB49" s="128"/>
      <c r="AC49" s="128"/>
      <c r="AD49" s="128"/>
      <c r="AE49" s="128"/>
      <c r="AF49" s="128"/>
      <c r="AG49" s="128"/>
      <c r="AH49" s="128"/>
      <c r="AI49" s="128"/>
      <c r="AJ49" s="128"/>
      <c r="AK49" s="128"/>
      <c r="AL49" s="128"/>
      <c r="AM49" s="128"/>
      <c r="AN49" s="128"/>
    </row>
    <row r="50" spans="1:40" s="205" customFormat="1" ht="138" customHeight="1">
      <c r="A50" s="223">
        <v>39</v>
      </c>
      <c r="B50" s="223" t="s">
        <v>233</v>
      </c>
      <c r="C50" s="223" t="s">
        <v>34</v>
      </c>
      <c r="D50" s="223" t="s">
        <v>234</v>
      </c>
      <c r="E50" s="223" t="s">
        <v>235</v>
      </c>
      <c r="F50" s="224" t="s">
        <v>236</v>
      </c>
      <c r="G50" s="276">
        <v>246</v>
      </c>
      <c r="H50" s="233" t="s">
        <v>237</v>
      </c>
      <c r="I50" s="470"/>
      <c r="J50" s="355"/>
      <c r="K50" s="359">
        <v>1</v>
      </c>
      <c r="L50" s="471">
        <v>3.0499999999999999E-2</v>
      </c>
      <c r="M50" s="471">
        <v>1.6999999999999999E-3</v>
      </c>
      <c r="N50" s="471">
        <v>2.8799999999999999E-2</v>
      </c>
      <c r="O50" s="471">
        <v>0.1249</v>
      </c>
      <c r="P50" s="471">
        <v>5.1999999999999998E-3</v>
      </c>
      <c r="Q50" s="471">
        <v>0.1197</v>
      </c>
      <c r="R50" s="223" t="s">
        <v>68</v>
      </c>
      <c r="S50" s="223" t="s">
        <v>235</v>
      </c>
      <c r="T50" s="198"/>
      <c r="U50" s="264"/>
    </row>
    <row r="51" spans="1:40" s="206" customFormat="1" ht="145.05000000000001" customHeight="1">
      <c r="A51" s="223">
        <v>40</v>
      </c>
      <c r="B51" s="223" t="s">
        <v>238</v>
      </c>
      <c r="C51" s="223" t="s">
        <v>178</v>
      </c>
      <c r="D51" s="223" t="s">
        <v>168</v>
      </c>
      <c r="E51" s="223" t="s">
        <v>239</v>
      </c>
      <c r="F51" s="224" t="s">
        <v>240</v>
      </c>
      <c r="G51" s="223">
        <v>361.6</v>
      </c>
      <c r="H51" s="224" t="s">
        <v>198</v>
      </c>
      <c r="I51" s="224" t="s">
        <v>199</v>
      </c>
      <c r="J51" s="247">
        <v>5</v>
      </c>
      <c r="K51" s="247">
        <v>11</v>
      </c>
      <c r="L51" s="466">
        <v>0.53759999999999997</v>
      </c>
      <c r="M51" s="198">
        <v>0.11509999999999999</v>
      </c>
      <c r="N51" s="466">
        <f>L51-M51</f>
        <v>0.42249999999999999</v>
      </c>
      <c r="O51" s="466">
        <v>1.9857</v>
      </c>
      <c r="P51" s="466">
        <v>0.38400000000000001</v>
      </c>
      <c r="Q51" s="466">
        <f>O51-P51</f>
        <v>1.6016999999999999</v>
      </c>
      <c r="R51" s="223" t="s">
        <v>169</v>
      </c>
      <c r="S51" s="223" t="s">
        <v>239</v>
      </c>
      <c r="T51" s="198"/>
      <c r="U51" s="446"/>
    </row>
    <row r="52" spans="1:40" s="205" customFormat="1" ht="223.95" customHeight="1">
      <c r="A52" s="223">
        <v>41</v>
      </c>
      <c r="B52" s="463" t="s">
        <v>241</v>
      </c>
      <c r="C52" s="463" t="s">
        <v>178</v>
      </c>
      <c r="D52" s="223" t="s">
        <v>152</v>
      </c>
      <c r="E52" s="463" t="s">
        <v>242</v>
      </c>
      <c r="F52" s="464" t="s">
        <v>243</v>
      </c>
      <c r="G52" s="463" t="s">
        <v>244</v>
      </c>
      <c r="H52" s="464" t="s">
        <v>245</v>
      </c>
      <c r="I52" s="464" t="s">
        <v>246</v>
      </c>
      <c r="J52" s="463" t="s">
        <v>247</v>
      </c>
      <c r="K52" s="463" t="s">
        <v>248</v>
      </c>
      <c r="L52" s="463" t="s">
        <v>249</v>
      </c>
      <c r="M52" s="463" t="s">
        <v>250</v>
      </c>
      <c r="N52" s="463" t="s">
        <v>251</v>
      </c>
      <c r="O52" s="463" t="s">
        <v>252</v>
      </c>
      <c r="P52" s="463" t="s">
        <v>253</v>
      </c>
      <c r="Q52" s="463" t="s">
        <v>254</v>
      </c>
      <c r="R52" s="463" t="s">
        <v>255</v>
      </c>
      <c r="S52" s="463" t="s">
        <v>242</v>
      </c>
      <c r="T52" s="198"/>
      <c r="U52" s="264"/>
    </row>
    <row r="53" spans="1:40" s="209" customFormat="1" ht="157.05000000000001" customHeight="1">
      <c r="A53" s="223">
        <v>42</v>
      </c>
      <c r="B53" s="223" t="s">
        <v>256</v>
      </c>
      <c r="C53" s="223" t="s">
        <v>34</v>
      </c>
      <c r="D53" s="223" t="s">
        <v>152</v>
      </c>
      <c r="E53" s="223" t="s">
        <v>173</v>
      </c>
      <c r="F53" s="224" t="s">
        <v>257</v>
      </c>
      <c r="G53" s="223">
        <v>51.2</v>
      </c>
      <c r="H53" s="224" t="s">
        <v>258</v>
      </c>
      <c r="I53" s="224" t="s">
        <v>259</v>
      </c>
      <c r="J53" s="223">
        <v>19</v>
      </c>
      <c r="K53" s="223">
        <v>153</v>
      </c>
      <c r="L53" s="223">
        <f>M53+N53</f>
        <v>0.5665</v>
      </c>
      <c r="M53" s="223">
        <v>3.6900000000000002E-2</v>
      </c>
      <c r="N53" s="223">
        <v>0.52959999999999996</v>
      </c>
      <c r="O53" s="223">
        <f>P53+Q53</f>
        <v>1.9200999999999999</v>
      </c>
      <c r="P53" s="223">
        <v>0.12909999999999999</v>
      </c>
      <c r="Q53" s="223">
        <v>1.7909999999999999</v>
      </c>
      <c r="R53" s="223" t="s">
        <v>260</v>
      </c>
      <c r="S53" s="223" t="s">
        <v>260</v>
      </c>
      <c r="T53" s="351"/>
      <c r="U53" s="351"/>
      <c r="W53" s="13"/>
      <c r="X53" s="13"/>
      <c r="Y53" s="13"/>
      <c r="Z53" s="13"/>
      <c r="AA53" s="13"/>
      <c r="AB53" s="13"/>
      <c r="AC53" s="13"/>
      <c r="AD53" s="13"/>
      <c r="AE53" s="13"/>
      <c r="AF53" s="13"/>
      <c r="AG53" s="13"/>
      <c r="AH53" s="13"/>
      <c r="AI53" s="13"/>
      <c r="AJ53" s="13"/>
      <c r="AK53" s="13"/>
      <c r="AL53" s="13"/>
      <c r="AM53" s="13"/>
      <c r="AN53" s="13"/>
    </row>
    <row r="54" spans="1:40" s="206" customFormat="1" ht="55.05" customHeight="1">
      <c r="A54" s="223">
        <v>43</v>
      </c>
      <c r="B54" s="223" t="s">
        <v>261</v>
      </c>
      <c r="C54" s="232" t="s">
        <v>34</v>
      </c>
      <c r="D54" s="232" t="s">
        <v>35</v>
      </c>
      <c r="E54" s="232" t="s">
        <v>262</v>
      </c>
      <c r="F54" s="224" t="s">
        <v>263</v>
      </c>
      <c r="G54" s="232">
        <v>8</v>
      </c>
      <c r="H54" s="233" t="s">
        <v>264</v>
      </c>
      <c r="I54" s="233" t="s">
        <v>265</v>
      </c>
      <c r="J54" s="232">
        <v>0</v>
      </c>
      <c r="K54" s="232">
        <v>1</v>
      </c>
      <c r="L54" s="466">
        <v>1.6199999999999999E-2</v>
      </c>
      <c r="M54" s="466">
        <v>1E-3</v>
      </c>
      <c r="N54" s="466">
        <v>1.52E-2</v>
      </c>
      <c r="O54" s="466">
        <v>6.1199999999999997E-2</v>
      </c>
      <c r="P54" s="466">
        <v>2.8E-3</v>
      </c>
      <c r="Q54" s="466">
        <v>5.8400000000000001E-2</v>
      </c>
      <c r="R54" s="223" t="s">
        <v>266</v>
      </c>
      <c r="S54" s="223" t="s">
        <v>267</v>
      </c>
      <c r="T54" s="223"/>
      <c r="U54" s="446"/>
      <c r="V54" s="17"/>
      <c r="W54" s="17"/>
      <c r="X54" s="17"/>
      <c r="Y54" s="17"/>
      <c r="Z54" s="17"/>
      <c r="AA54" s="17"/>
      <c r="AB54" s="17"/>
      <c r="AC54" s="17"/>
      <c r="AD54" s="17"/>
      <c r="AE54" s="17"/>
      <c r="AF54" s="17"/>
      <c r="AG54" s="17"/>
      <c r="AH54" s="17"/>
      <c r="AI54" s="17"/>
      <c r="AJ54" s="17"/>
      <c r="AK54" s="17"/>
      <c r="AL54" s="17"/>
      <c r="AM54" s="17"/>
      <c r="AN54" s="17"/>
    </row>
    <row r="55" spans="1:40" s="459" customFormat="1" ht="36" customHeight="1">
      <c r="A55" s="223">
        <v>44</v>
      </c>
      <c r="B55" s="232" t="s">
        <v>268</v>
      </c>
      <c r="C55" s="232" t="s">
        <v>34</v>
      </c>
      <c r="D55" s="223" t="s">
        <v>152</v>
      </c>
      <c r="E55" s="232" t="s">
        <v>269</v>
      </c>
      <c r="F55" s="233" t="s">
        <v>270</v>
      </c>
      <c r="G55" s="232">
        <v>6.5</v>
      </c>
      <c r="H55" s="233" t="s">
        <v>271</v>
      </c>
      <c r="I55" s="233"/>
      <c r="J55" s="232"/>
      <c r="K55" s="232">
        <v>2</v>
      </c>
      <c r="L55" s="232">
        <v>6.8099999999999994E-2</v>
      </c>
      <c r="M55" s="232">
        <v>3.0999999999999999E-3</v>
      </c>
      <c r="N55" s="232">
        <v>0.62</v>
      </c>
      <c r="O55" s="232">
        <v>0.218</v>
      </c>
      <c r="P55" s="232">
        <v>5.7999999999999996E-3</v>
      </c>
      <c r="Q55" s="232">
        <v>0.2122</v>
      </c>
      <c r="R55" s="232" t="s">
        <v>272</v>
      </c>
      <c r="S55" s="232" t="s">
        <v>273</v>
      </c>
      <c r="T55" s="198"/>
      <c r="U55" s="476"/>
    </row>
    <row r="56" spans="1:40" s="205" customFormat="1" ht="75" customHeight="1">
      <c r="A56" s="223">
        <v>45</v>
      </c>
      <c r="B56" s="232" t="s">
        <v>274</v>
      </c>
      <c r="C56" s="232" t="s">
        <v>34</v>
      </c>
      <c r="D56" s="223" t="s">
        <v>152</v>
      </c>
      <c r="E56" s="232" t="s">
        <v>275</v>
      </c>
      <c r="F56" s="233" t="s">
        <v>276</v>
      </c>
      <c r="G56" s="232">
        <v>1151.6099999999999</v>
      </c>
      <c r="H56" s="233" t="s">
        <v>277</v>
      </c>
      <c r="I56" s="233"/>
      <c r="J56" s="232"/>
      <c r="K56" s="232">
        <f>1+2</f>
        <v>3</v>
      </c>
      <c r="L56" s="232">
        <f>M56+N56</f>
        <v>7.0199999999999999E-2</v>
      </c>
      <c r="M56" s="232">
        <f>13/10000+0.0076</f>
        <v>8.8999999999999999E-3</v>
      </c>
      <c r="N56" s="232">
        <f>228/10000+0.0385</f>
        <v>6.13E-2</v>
      </c>
      <c r="O56" s="232">
        <f>P56+Q56</f>
        <v>0.29380000000000001</v>
      </c>
      <c r="P56" s="232">
        <f>30/10000+0.0247</f>
        <v>2.7699999999999999E-2</v>
      </c>
      <c r="Q56" s="232">
        <f>1213/10000+0.1448</f>
        <v>0.2661</v>
      </c>
      <c r="R56" s="232" t="s">
        <v>278</v>
      </c>
      <c r="S56" s="232" t="s">
        <v>279</v>
      </c>
      <c r="T56" s="198"/>
      <c r="U56" s="264"/>
    </row>
    <row r="57" spans="1:40" s="205" customFormat="1" ht="60" customHeight="1">
      <c r="A57" s="223">
        <v>46</v>
      </c>
      <c r="B57" s="232" t="s">
        <v>280</v>
      </c>
      <c r="C57" s="232" t="s">
        <v>178</v>
      </c>
      <c r="D57" s="223" t="s">
        <v>152</v>
      </c>
      <c r="E57" s="232" t="s">
        <v>281</v>
      </c>
      <c r="F57" s="233" t="s">
        <v>282</v>
      </c>
      <c r="G57" s="232">
        <v>160</v>
      </c>
      <c r="H57" s="233" t="s">
        <v>283</v>
      </c>
      <c r="I57" s="233"/>
      <c r="J57" s="232">
        <v>1</v>
      </c>
      <c r="K57" s="232">
        <v>3</v>
      </c>
      <c r="L57" s="232">
        <v>0.1051</v>
      </c>
      <c r="M57" s="232">
        <v>1.2999999999999999E-2</v>
      </c>
      <c r="N57" s="232">
        <f>L57-M57</f>
        <v>9.2100000000000001E-2</v>
      </c>
      <c r="O57" s="232">
        <v>0.37219999999999998</v>
      </c>
      <c r="P57" s="232">
        <v>4.6699999999999998E-2</v>
      </c>
      <c r="Q57" s="232">
        <f>O57-P57</f>
        <v>0.32550000000000001</v>
      </c>
      <c r="R57" s="232" t="s">
        <v>284</v>
      </c>
      <c r="S57" s="232" t="s">
        <v>285</v>
      </c>
      <c r="T57" s="198"/>
      <c r="U57" s="264"/>
    </row>
    <row r="58" spans="1:40" s="206" customFormat="1" ht="66" customHeight="1">
      <c r="A58" s="223">
        <v>47</v>
      </c>
      <c r="B58" s="232" t="s">
        <v>286</v>
      </c>
      <c r="C58" s="232" t="s">
        <v>178</v>
      </c>
      <c r="D58" s="223" t="s">
        <v>152</v>
      </c>
      <c r="E58" s="232" t="s">
        <v>287</v>
      </c>
      <c r="F58" s="233" t="s">
        <v>288</v>
      </c>
      <c r="G58" s="232">
        <v>120</v>
      </c>
      <c r="H58" s="233" t="s">
        <v>289</v>
      </c>
      <c r="I58" s="233"/>
      <c r="J58" s="232"/>
      <c r="K58" s="232">
        <v>1</v>
      </c>
      <c r="L58" s="232">
        <v>1.5699999999999999E-2</v>
      </c>
      <c r="M58" s="232">
        <v>7.0000000000000001E-3</v>
      </c>
      <c r="N58" s="232">
        <f>L58-M58</f>
        <v>8.6999999999999994E-3</v>
      </c>
      <c r="O58" s="232">
        <v>6.5699999999999995E-2</v>
      </c>
      <c r="P58" s="232">
        <v>2.8E-3</v>
      </c>
      <c r="Q58" s="232">
        <f>O58-P58</f>
        <v>6.2899999999999998E-2</v>
      </c>
      <c r="R58" s="232" t="s">
        <v>284</v>
      </c>
      <c r="S58" s="232" t="s">
        <v>285</v>
      </c>
      <c r="T58" s="198"/>
      <c r="U58" s="446"/>
    </row>
    <row r="59" spans="1:40" s="206" customFormat="1" ht="117" customHeight="1">
      <c r="A59" s="223">
        <v>48</v>
      </c>
      <c r="B59" s="232" t="s">
        <v>290</v>
      </c>
      <c r="C59" s="232" t="s">
        <v>178</v>
      </c>
      <c r="D59" s="223" t="s">
        <v>152</v>
      </c>
      <c r="E59" s="232" t="s">
        <v>291</v>
      </c>
      <c r="F59" s="233" t="s">
        <v>292</v>
      </c>
      <c r="G59" s="232">
        <v>120</v>
      </c>
      <c r="H59" s="233" t="s">
        <v>293</v>
      </c>
      <c r="I59" s="233"/>
      <c r="J59" s="232"/>
      <c r="K59" s="232">
        <v>5</v>
      </c>
      <c r="L59" s="232">
        <v>0.16309999999999999</v>
      </c>
      <c r="M59" s="232">
        <v>1.1900000000000001E-2</v>
      </c>
      <c r="N59" s="232">
        <v>0.1512</v>
      </c>
      <c r="O59" s="232">
        <v>0.62</v>
      </c>
      <c r="P59" s="232">
        <v>3.1699999999999999E-2</v>
      </c>
      <c r="Q59" s="232">
        <v>0.58830000000000005</v>
      </c>
      <c r="R59" s="232" t="s">
        <v>284</v>
      </c>
      <c r="S59" s="232" t="s">
        <v>285</v>
      </c>
      <c r="T59" s="198"/>
      <c r="U59" s="446"/>
    </row>
    <row r="60" spans="1:40" s="206" customFormat="1" ht="124.95" customHeight="1">
      <c r="A60" s="223">
        <v>49</v>
      </c>
      <c r="B60" s="232" t="s">
        <v>294</v>
      </c>
      <c r="C60" s="232" t="s">
        <v>178</v>
      </c>
      <c r="D60" s="223" t="s">
        <v>152</v>
      </c>
      <c r="E60" s="232" t="s">
        <v>295</v>
      </c>
      <c r="F60" s="233" t="s">
        <v>296</v>
      </c>
      <c r="G60" s="232">
        <v>320</v>
      </c>
      <c r="H60" s="233" t="s">
        <v>297</v>
      </c>
      <c r="I60" s="233"/>
      <c r="J60" s="232">
        <v>1</v>
      </c>
      <c r="K60" s="232">
        <v>4</v>
      </c>
      <c r="L60" s="232">
        <v>0.1026</v>
      </c>
      <c r="M60" s="232">
        <v>7.4000000000000003E-3</v>
      </c>
      <c r="N60" s="232">
        <v>9.5200000000000007E-2</v>
      </c>
      <c r="O60" s="232">
        <v>0.39</v>
      </c>
      <c r="P60" s="232">
        <v>1.34E-2</v>
      </c>
      <c r="Q60" s="232">
        <v>0.37659999999999999</v>
      </c>
      <c r="R60" s="232" t="s">
        <v>284</v>
      </c>
      <c r="S60" s="232" t="s">
        <v>285</v>
      </c>
      <c r="T60" s="198"/>
      <c r="U60" s="446"/>
    </row>
    <row r="61" spans="1:40" s="206" customFormat="1" ht="93" customHeight="1">
      <c r="A61" s="223">
        <v>50</v>
      </c>
      <c r="B61" s="232" t="s">
        <v>298</v>
      </c>
      <c r="C61" s="232" t="s">
        <v>178</v>
      </c>
      <c r="D61" s="223" t="s">
        <v>152</v>
      </c>
      <c r="E61" s="232" t="s">
        <v>299</v>
      </c>
      <c r="F61" s="233" t="s">
        <v>300</v>
      </c>
      <c r="G61" s="232">
        <v>260</v>
      </c>
      <c r="H61" s="233" t="s">
        <v>301</v>
      </c>
      <c r="I61" s="233"/>
      <c r="J61" s="232"/>
      <c r="K61" s="232">
        <v>3</v>
      </c>
      <c r="L61" s="232">
        <v>0.1953</v>
      </c>
      <c r="M61" s="232">
        <v>1.9099999999999999E-2</v>
      </c>
      <c r="N61" s="232">
        <v>0.1762</v>
      </c>
      <c r="O61" s="232">
        <v>0.81459999999999999</v>
      </c>
      <c r="P61" s="232">
        <v>4.7E-2</v>
      </c>
      <c r="Q61" s="232">
        <v>0.76759999999999995</v>
      </c>
      <c r="R61" s="232" t="s">
        <v>284</v>
      </c>
      <c r="S61" s="232" t="s">
        <v>285</v>
      </c>
      <c r="T61" s="198"/>
      <c r="U61" s="446"/>
    </row>
    <row r="62" spans="1:40" s="206" customFormat="1" ht="54" customHeight="1">
      <c r="A62" s="223">
        <v>51</v>
      </c>
      <c r="B62" s="223" t="s">
        <v>302</v>
      </c>
      <c r="C62" s="223" t="s">
        <v>34</v>
      </c>
      <c r="D62" s="223" t="s">
        <v>152</v>
      </c>
      <c r="E62" s="223" t="s">
        <v>303</v>
      </c>
      <c r="F62" s="224" t="s">
        <v>304</v>
      </c>
      <c r="G62" s="223">
        <v>10.199999999999999</v>
      </c>
      <c r="H62" s="224" t="s">
        <v>264</v>
      </c>
      <c r="I62" s="224" t="s">
        <v>265</v>
      </c>
      <c r="J62" s="223"/>
      <c r="K62" s="223">
        <v>1</v>
      </c>
      <c r="L62" s="223"/>
      <c r="M62" s="223">
        <v>8</v>
      </c>
      <c r="N62" s="223">
        <v>309</v>
      </c>
      <c r="O62" s="223"/>
      <c r="P62" s="223">
        <v>14</v>
      </c>
      <c r="Q62" s="223">
        <v>1280</v>
      </c>
      <c r="R62" s="223" t="s">
        <v>266</v>
      </c>
      <c r="S62" s="223" t="s">
        <v>305</v>
      </c>
      <c r="T62" s="198"/>
      <c r="U62" s="446"/>
    </row>
    <row r="63" spans="1:40" s="206" customFormat="1" ht="39" customHeight="1">
      <c r="A63" s="223">
        <v>52</v>
      </c>
      <c r="B63" s="223" t="s">
        <v>306</v>
      </c>
      <c r="C63" s="232" t="s">
        <v>34</v>
      </c>
      <c r="D63" s="232" t="s">
        <v>35</v>
      </c>
      <c r="E63" s="232" t="s">
        <v>307</v>
      </c>
      <c r="F63" s="224" t="s">
        <v>308</v>
      </c>
      <c r="G63" s="232">
        <v>4</v>
      </c>
      <c r="H63" s="233" t="s">
        <v>309</v>
      </c>
      <c r="I63" s="233" t="s">
        <v>310</v>
      </c>
      <c r="J63" s="232">
        <v>0</v>
      </c>
      <c r="K63" s="232">
        <v>1</v>
      </c>
      <c r="L63" s="466">
        <v>8.6E-3</v>
      </c>
      <c r="M63" s="466">
        <v>4.0000000000000002E-4</v>
      </c>
      <c r="N63" s="466">
        <v>8.2000000000000007E-3</v>
      </c>
      <c r="O63" s="466">
        <v>2.92E-2</v>
      </c>
      <c r="P63" s="466">
        <v>1.1999999999999999E-3</v>
      </c>
      <c r="Q63" s="466">
        <v>2.7799999999999998E-2</v>
      </c>
      <c r="R63" s="223" t="s">
        <v>59</v>
      </c>
      <c r="S63" s="223" t="s">
        <v>311</v>
      </c>
      <c r="T63" s="198"/>
      <c r="U63" s="446"/>
    </row>
    <row r="64" spans="1:40" s="206" customFormat="1" ht="87" customHeight="1">
      <c r="A64" s="223">
        <v>53</v>
      </c>
      <c r="B64" s="223" t="s">
        <v>312</v>
      </c>
      <c r="C64" s="223" t="s">
        <v>34</v>
      </c>
      <c r="D64" s="223" t="s">
        <v>152</v>
      </c>
      <c r="E64" s="223" t="s">
        <v>313</v>
      </c>
      <c r="F64" s="224" t="s">
        <v>314</v>
      </c>
      <c r="G64" s="465">
        <v>12</v>
      </c>
      <c r="H64" s="233" t="s">
        <v>315</v>
      </c>
      <c r="I64" s="233" t="s">
        <v>316</v>
      </c>
      <c r="J64" s="443">
        <v>2</v>
      </c>
      <c r="K64" s="443">
        <v>3</v>
      </c>
      <c r="L64" s="469">
        <f>M64+N64</f>
        <v>9.8000000000000004E-2</v>
      </c>
      <c r="M64" s="469">
        <v>2.2800000000000001E-2</v>
      </c>
      <c r="N64" s="469">
        <v>7.5200000000000003E-2</v>
      </c>
      <c r="O64" s="469">
        <f>P64+Q64</f>
        <v>0.3982</v>
      </c>
      <c r="P64" s="469">
        <v>9.7799999999999998E-2</v>
      </c>
      <c r="Q64" s="469">
        <v>0.3004</v>
      </c>
      <c r="R64" s="223"/>
      <c r="S64" s="223" t="s">
        <v>317</v>
      </c>
      <c r="T64" s="198"/>
      <c r="U64" s="446"/>
    </row>
    <row r="65" spans="1:40" s="12" customFormat="1" ht="96" customHeight="1">
      <c r="A65" s="223">
        <v>54</v>
      </c>
      <c r="B65" s="223" t="s">
        <v>318</v>
      </c>
      <c r="C65" s="223" t="s">
        <v>34</v>
      </c>
      <c r="D65" s="223" t="s">
        <v>152</v>
      </c>
      <c r="E65" s="223" t="s">
        <v>319</v>
      </c>
      <c r="F65" s="224" t="s">
        <v>320</v>
      </c>
      <c r="G65" s="223">
        <v>82</v>
      </c>
      <c r="H65" s="233" t="s">
        <v>321</v>
      </c>
      <c r="I65" s="224"/>
      <c r="J65" s="223"/>
      <c r="K65" s="223"/>
      <c r="L65" s="198">
        <v>0.01</v>
      </c>
      <c r="M65" s="276">
        <v>0</v>
      </c>
      <c r="N65" s="276">
        <v>0</v>
      </c>
      <c r="O65" s="276">
        <v>0.01</v>
      </c>
      <c r="P65" s="276">
        <v>0</v>
      </c>
      <c r="Q65" s="276" t="s">
        <v>322</v>
      </c>
      <c r="R65" s="223" t="s">
        <v>323</v>
      </c>
      <c r="S65" s="223" t="s">
        <v>324</v>
      </c>
      <c r="T65" s="198"/>
      <c r="U65" s="447"/>
    </row>
    <row r="66" spans="1:40" s="206" customFormat="1" ht="82.05" customHeight="1">
      <c r="A66" s="223">
        <v>55</v>
      </c>
      <c r="B66" s="232" t="s">
        <v>325</v>
      </c>
      <c r="C66" s="232" t="s">
        <v>34</v>
      </c>
      <c r="D66" s="223" t="s">
        <v>152</v>
      </c>
      <c r="E66" s="223" t="s">
        <v>326</v>
      </c>
      <c r="F66" s="224" t="s">
        <v>327</v>
      </c>
      <c r="G66" s="232">
        <v>20</v>
      </c>
      <c r="H66" s="233" t="s">
        <v>328</v>
      </c>
      <c r="I66" s="233" t="s">
        <v>328</v>
      </c>
      <c r="J66" s="232">
        <v>1</v>
      </c>
      <c r="K66" s="232"/>
      <c r="L66" s="223">
        <v>0.1019</v>
      </c>
      <c r="M66" s="450">
        <v>0.1019</v>
      </c>
      <c r="N66" s="450"/>
      <c r="O66" s="450">
        <v>0.39850000000000002</v>
      </c>
      <c r="P66" s="450">
        <v>0.4</v>
      </c>
      <c r="Q66" s="450"/>
      <c r="R66" s="223" t="s">
        <v>46</v>
      </c>
      <c r="S66" s="223" t="s">
        <v>329</v>
      </c>
      <c r="T66" s="198"/>
      <c r="U66" s="446"/>
    </row>
    <row r="67" spans="1:40" s="205" customFormat="1" ht="133.05000000000001" customHeight="1">
      <c r="A67" s="223">
        <v>56</v>
      </c>
      <c r="B67" s="223" t="s">
        <v>330</v>
      </c>
      <c r="C67" s="232" t="s">
        <v>178</v>
      </c>
      <c r="D67" s="223" t="s">
        <v>152</v>
      </c>
      <c r="E67" s="338" t="s">
        <v>331</v>
      </c>
      <c r="F67" s="224" t="s">
        <v>332</v>
      </c>
      <c r="G67" s="445">
        <v>155</v>
      </c>
      <c r="H67" s="233" t="s">
        <v>333</v>
      </c>
      <c r="I67" s="233" t="s">
        <v>334</v>
      </c>
      <c r="J67" s="198">
        <v>3</v>
      </c>
      <c r="K67" s="198">
        <v>7</v>
      </c>
      <c r="L67" s="482">
        <v>0.43719999999999998</v>
      </c>
      <c r="M67" s="482">
        <v>7.9000000000000001E-2</v>
      </c>
      <c r="N67" s="482">
        <v>0.35820000000000002</v>
      </c>
      <c r="O67" s="482">
        <v>1.6629</v>
      </c>
      <c r="P67" s="482">
        <v>0.27039999999999997</v>
      </c>
      <c r="Q67" s="482">
        <v>1.3925000000000001</v>
      </c>
      <c r="R67" s="223" t="s">
        <v>255</v>
      </c>
      <c r="S67" s="223" t="s">
        <v>331</v>
      </c>
      <c r="T67" s="198"/>
      <c r="U67" s="264"/>
    </row>
    <row r="68" spans="1:40" s="5" customFormat="1" ht="27" customHeight="1">
      <c r="A68" s="223">
        <v>57</v>
      </c>
      <c r="B68" s="232" t="s">
        <v>335</v>
      </c>
      <c r="C68" s="232" t="s">
        <v>34</v>
      </c>
      <c r="D68" s="223" t="s">
        <v>152</v>
      </c>
      <c r="E68" s="232" t="s">
        <v>336</v>
      </c>
      <c r="F68" s="233" t="s">
        <v>337</v>
      </c>
      <c r="G68" s="338">
        <v>13</v>
      </c>
      <c r="H68" s="233" t="s">
        <v>338</v>
      </c>
      <c r="I68" s="233"/>
      <c r="J68" s="232"/>
      <c r="K68" s="232">
        <v>1</v>
      </c>
      <c r="L68" s="466">
        <f>M68+N68</f>
        <v>3.39E-2</v>
      </c>
      <c r="M68" s="466">
        <v>2.0999999999999999E-3</v>
      </c>
      <c r="N68" s="466">
        <v>3.1800000000000002E-2</v>
      </c>
      <c r="O68" s="466">
        <f>P68+Q68</f>
        <v>0.1348</v>
      </c>
      <c r="P68" s="466">
        <v>4.1000000000000003E-3</v>
      </c>
      <c r="Q68" s="466">
        <v>0.13070000000000001</v>
      </c>
      <c r="R68" s="232" t="s">
        <v>68</v>
      </c>
      <c r="S68" s="232" t="s">
        <v>339</v>
      </c>
      <c r="T68" s="198"/>
      <c r="U68" s="479"/>
      <c r="V68" s="128"/>
      <c r="W68" s="128"/>
      <c r="X68" s="128"/>
      <c r="Y68" s="128"/>
      <c r="Z68" s="128"/>
      <c r="AA68" s="128"/>
      <c r="AB68" s="128"/>
      <c r="AC68" s="128"/>
      <c r="AD68" s="128"/>
      <c r="AE68" s="128"/>
      <c r="AF68" s="128"/>
      <c r="AG68" s="128"/>
      <c r="AH68" s="128"/>
      <c r="AI68" s="128"/>
      <c r="AJ68" s="128"/>
      <c r="AK68" s="128"/>
      <c r="AL68" s="128"/>
      <c r="AM68" s="128"/>
      <c r="AN68" s="128"/>
    </row>
    <row r="69" spans="1:40" s="5" customFormat="1" ht="27" customHeight="1">
      <c r="A69" s="223">
        <v>58</v>
      </c>
      <c r="B69" s="232" t="s">
        <v>340</v>
      </c>
      <c r="C69" s="232" t="s">
        <v>34</v>
      </c>
      <c r="D69" s="223" t="s">
        <v>152</v>
      </c>
      <c r="E69" s="232" t="s">
        <v>341</v>
      </c>
      <c r="F69" s="233" t="s">
        <v>342</v>
      </c>
      <c r="G69" s="338">
        <v>6</v>
      </c>
      <c r="H69" s="233" t="s">
        <v>343</v>
      </c>
      <c r="I69" s="233"/>
      <c r="J69" s="232"/>
      <c r="K69" s="232">
        <v>1</v>
      </c>
      <c r="L69" s="466">
        <f>M69+N69</f>
        <v>3.2300000000000002E-2</v>
      </c>
      <c r="M69" s="466">
        <v>1.6000000000000001E-3</v>
      </c>
      <c r="N69" s="466">
        <v>3.0700000000000002E-2</v>
      </c>
      <c r="O69" s="466">
        <f>P69+Q69</f>
        <v>0.13200000000000001</v>
      </c>
      <c r="P69" s="466">
        <v>5.1000000000000004E-3</v>
      </c>
      <c r="Q69" s="466">
        <v>0.12690000000000001</v>
      </c>
      <c r="R69" s="232" t="s">
        <v>68</v>
      </c>
      <c r="S69" s="232" t="s">
        <v>344</v>
      </c>
      <c r="T69" s="198"/>
      <c r="U69" s="479"/>
      <c r="V69" s="128"/>
      <c r="W69" s="128"/>
      <c r="X69" s="128"/>
      <c r="Y69" s="128"/>
      <c r="Z69" s="128"/>
      <c r="AA69" s="128"/>
      <c r="AB69" s="128"/>
      <c r="AC69" s="128"/>
      <c r="AD69" s="128"/>
      <c r="AE69" s="128"/>
      <c r="AF69" s="128"/>
      <c r="AG69" s="128"/>
      <c r="AH69" s="128"/>
      <c r="AI69" s="128"/>
      <c r="AJ69" s="128"/>
      <c r="AK69" s="128"/>
      <c r="AL69" s="128"/>
      <c r="AM69" s="128"/>
      <c r="AN69" s="128"/>
    </row>
    <row r="70" spans="1:40" s="5" customFormat="1" ht="27" customHeight="1">
      <c r="A70" s="223">
        <v>59</v>
      </c>
      <c r="B70" s="232" t="s">
        <v>345</v>
      </c>
      <c r="C70" s="232" t="s">
        <v>34</v>
      </c>
      <c r="D70" s="223" t="s">
        <v>152</v>
      </c>
      <c r="E70" s="232" t="s">
        <v>346</v>
      </c>
      <c r="F70" s="224" t="s">
        <v>345</v>
      </c>
      <c r="G70" s="338">
        <v>5</v>
      </c>
      <c r="H70" s="233" t="s">
        <v>347</v>
      </c>
      <c r="I70" s="233"/>
      <c r="J70" s="232"/>
      <c r="K70" s="223">
        <v>1</v>
      </c>
      <c r="L70" s="466">
        <f>M70+N70</f>
        <v>2.1999999999999999E-2</v>
      </c>
      <c r="M70" s="466">
        <v>6.1000000000000004E-3</v>
      </c>
      <c r="N70" s="466">
        <v>1.5900000000000001E-2</v>
      </c>
      <c r="O70" s="466">
        <f>P70+Q70</f>
        <v>9.8599999999999993E-2</v>
      </c>
      <c r="P70" s="466">
        <v>2.0199999999999999E-2</v>
      </c>
      <c r="Q70" s="466">
        <v>7.8399999999999997E-2</v>
      </c>
      <c r="R70" s="232" t="s">
        <v>68</v>
      </c>
      <c r="S70" s="223" t="s">
        <v>348</v>
      </c>
      <c r="T70" s="198"/>
      <c r="U70" s="364"/>
    </row>
    <row r="71" spans="1:40" s="206" customFormat="1" ht="27" customHeight="1">
      <c r="A71" s="223">
        <v>60</v>
      </c>
      <c r="B71" s="232" t="s">
        <v>349</v>
      </c>
      <c r="C71" s="223" t="s">
        <v>34</v>
      </c>
      <c r="D71" s="232" t="s">
        <v>350</v>
      </c>
      <c r="E71" s="232" t="s">
        <v>351</v>
      </c>
      <c r="F71" s="224" t="s">
        <v>352</v>
      </c>
      <c r="G71" s="450">
        <v>70</v>
      </c>
      <c r="H71" s="233" t="s">
        <v>353</v>
      </c>
      <c r="I71" s="233"/>
      <c r="J71" s="359"/>
      <c r="K71" s="359">
        <v>1</v>
      </c>
      <c r="L71" s="483" t="s">
        <v>354</v>
      </c>
      <c r="M71" s="483" t="s">
        <v>355</v>
      </c>
      <c r="N71" s="483" t="s">
        <v>356</v>
      </c>
      <c r="O71" s="483" t="s">
        <v>357</v>
      </c>
      <c r="P71" s="483" t="s">
        <v>358</v>
      </c>
      <c r="Q71" s="483" t="s">
        <v>359</v>
      </c>
      <c r="R71" s="223" t="s">
        <v>68</v>
      </c>
      <c r="S71" s="223" t="s">
        <v>360</v>
      </c>
      <c r="T71" s="198"/>
      <c r="U71" s="446"/>
    </row>
    <row r="72" spans="1:40" s="206" customFormat="1" ht="180" customHeight="1">
      <c r="A72" s="223">
        <v>61</v>
      </c>
      <c r="B72" s="223" t="s">
        <v>361</v>
      </c>
      <c r="C72" s="223" t="s">
        <v>34</v>
      </c>
      <c r="D72" s="223" t="s">
        <v>152</v>
      </c>
      <c r="E72" s="223" t="s">
        <v>362</v>
      </c>
      <c r="F72" s="224" t="s">
        <v>363</v>
      </c>
      <c r="G72" s="223">
        <v>259.69</v>
      </c>
      <c r="H72" s="233" t="s">
        <v>364</v>
      </c>
      <c r="I72" s="233" t="s">
        <v>365</v>
      </c>
      <c r="J72" s="232">
        <v>3</v>
      </c>
      <c r="K72" s="232">
        <v>5</v>
      </c>
      <c r="L72" s="466">
        <v>0.32540000000000002</v>
      </c>
      <c r="M72" s="466">
        <v>6.5299999999999997E-2</v>
      </c>
      <c r="N72" s="466">
        <v>0.2591</v>
      </c>
      <c r="O72" s="466">
        <v>1.2202</v>
      </c>
      <c r="P72" s="466">
        <v>0.22739999999999999</v>
      </c>
      <c r="Q72" s="466">
        <v>0.99280000000000002</v>
      </c>
      <c r="R72" s="223" t="s">
        <v>272</v>
      </c>
      <c r="S72" s="223" t="s">
        <v>169</v>
      </c>
      <c r="T72" s="198"/>
      <c r="U72" s="446"/>
    </row>
    <row r="73" spans="1:40" s="208" customFormat="1" ht="82.05" customHeight="1">
      <c r="A73" s="223">
        <v>62</v>
      </c>
      <c r="B73" s="223" t="s">
        <v>366</v>
      </c>
      <c r="C73" s="223" t="s">
        <v>34</v>
      </c>
      <c r="D73" s="223">
        <v>2024</v>
      </c>
      <c r="E73" s="198" t="s">
        <v>142</v>
      </c>
      <c r="F73" s="224" t="s">
        <v>367</v>
      </c>
      <c r="G73" s="232">
        <v>400</v>
      </c>
      <c r="H73" s="233" t="s">
        <v>368</v>
      </c>
      <c r="I73" s="251">
        <v>1</v>
      </c>
      <c r="J73" s="247">
        <v>15</v>
      </c>
      <c r="K73" s="247">
        <v>5647</v>
      </c>
      <c r="L73" s="247">
        <v>487</v>
      </c>
      <c r="M73" s="247">
        <v>516</v>
      </c>
      <c r="N73" s="247">
        <v>22476</v>
      </c>
      <c r="O73" s="247">
        <v>1601</v>
      </c>
      <c r="P73" s="247">
        <v>20875</v>
      </c>
      <c r="Q73" s="223" t="s">
        <v>369</v>
      </c>
      <c r="R73" s="223" t="s">
        <v>142</v>
      </c>
      <c r="S73" s="223" t="s">
        <v>370</v>
      </c>
      <c r="T73" s="223"/>
      <c r="U73" s="223"/>
    </row>
    <row r="74" spans="1:40" s="12" customFormat="1" ht="111" customHeight="1">
      <c r="A74" s="223">
        <v>63</v>
      </c>
      <c r="B74" s="223" t="s">
        <v>371</v>
      </c>
      <c r="C74" s="224" t="s">
        <v>34</v>
      </c>
      <c r="D74" s="224" t="s">
        <v>152</v>
      </c>
      <c r="E74" s="223" t="s">
        <v>173</v>
      </c>
      <c r="F74" s="224" t="s">
        <v>372</v>
      </c>
      <c r="G74" s="223">
        <v>1000</v>
      </c>
      <c r="H74" s="224" t="s">
        <v>373</v>
      </c>
      <c r="I74" s="224" t="s">
        <v>373</v>
      </c>
      <c r="J74" s="223"/>
      <c r="K74" s="223">
        <v>10</v>
      </c>
      <c r="L74" s="223">
        <v>0.55679999999999996</v>
      </c>
      <c r="M74" s="277"/>
      <c r="N74" s="277">
        <v>0.55679999999999996</v>
      </c>
      <c r="O74" s="277">
        <v>1.5504</v>
      </c>
      <c r="P74" s="277"/>
      <c r="Q74" s="277">
        <v>1.5504</v>
      </c>
      <c r="R74" s="252" t="s">
        <v>374</v>
      </c>
      <c r="S74" s="252" t="s">
        <v>375</v>
      </c>
      <c r="T74" s="486"/>
      <c r="U74" s="447"/>
    </row>
    <row r="75" spans="1:40" s="12" customFormat="1" ht="255" customHeight="1">
      <c r="A75" s="223">
        <v>64</v>
      </c>
      <c r="B75" s="223" t="s">
        <v>376</v>
      </c>
      <c r="C75" s="224" t="s">
        <v>34</v>
      </c>
      <c r="D75" s="224" t="s">
        <v>152</v>
      </c>
      <c r="E75" s="223" t="s">
        <v>173</v>
      </c>
      <c r="F75" s="224" t="s">
        <v>377</v>
      </c>
      <c r="G75" s="223">
        <v>300</v>
      </c>
      <c r="H75" s="224" t="s">
        <v>378</v>
      </c>
      <c r="I75" s="224" t="s">
        <v>379</v>
      </c>
      <c r="J75" s="223">
        <v>19</v>
      </c>
      <c r="K75" s="223">
        <v>153</v>
      </c>
      <c r="L75" s="223">
        <f>M75+N75</f>
        <v>0.5665</v>
      </c>
      <c r="M75" s="277">
        <v>3.6900000000000002E-2</v>
      </c>
      <c r="N75" s="277">
        <v>0.52959999999999996</v>
      </c>
      <c r="O75" s="277">
        <f>P75+Q75</f>
        <v>1.9200999999999999</v>
      </c>
      <c r="P75" s="277">
        <v>0.12909999999999999</v>
      </c>
      <c r="Q75" s="277">
        <v>1.7909999999999999</v>
      </c>
      <c r="R75" s="252" t="s">
        <v>374</v>
      </c>
      <c r="S75" s="252" t="s">
        <v>380</v>
      </c>
      <c r="T75" s="447"/>
      <c r="U75" s="447"/>
    </row>
    <row r="76" spans="1:40" ht="55.95" customHeight="1">
      <c r="A76" s="223"/>
      <c r="B76" s="503" t="s">
        <v>381</v>
      </c>
      <c r="C76" s="504"/>
      <c r="D76" s="504"/>
      <c r="E76" s="504"/>
      <c r="F76" s="505"/>
      <c r="G76" s="480">
        <f>SUM(G77:G82)</f>
        <v>950.12</v>
      </c>
      <c r="H76" s="259"/>
      <c r="I76" s="259"/>
      <c r="J76" s="271"/>
      <c r="K76" s="271"/>
      <c r="L76" s="280"/>
      <c r="M76" s="281"/>
      <c r="N76" s="281"/>
      <c r="O76" s="281"/>
      <c r="P76" s="281"/>
      <c r="Q76" s="281"/>
      <c r="R76" s="260"/>
      <c r="S76" s="260"/>
      <c r="T76" s="415"/>
      <c r="U76" s="415"/>
    </row>
    <row r="77" spans="1:40" s="207" customFormat="1" ht="132" customHeight="1">
      <c r="A77" s="223">
        <v>65</v>
      </c>
      <c r="B77" s="223" t="s">
        <v>382</v>
      </c>
      <c r="C77" s="223" t="s">
        <v>34</v>
      </c>
      <c r="D77" s="223" t="s">
        <v>383</v>
      </c>
      <c r="E77" s="223" t="s">
        <v>384</v>
      </c>
      <c r="F77" s="224" t="s">
        <v>385</v>
      </c>
      <c r="G77" s="223">
        <v>230</v>
      </c>
      <c r="H77" s="224" t="s">
        <v>386</v>
      </c>
      <c r="I77" s="224" t="s">
        <v>387</v>
      </c>
      <c r="J77" s="223">
        <v>19</v>
      </c>
      <c r="K77" s="223">
        <v>153</v>
      </c>
      <c r="L77" s="223">
        <v>0.68799999999999994</v>
      </c>
      <c r="M77" s="223">
        <v>5.4999999999999997E-3</v>
      </c>
      <c r="N77" s="223">
        <v>0.6825</v>
      </c>
      <c r="O77" s="223">
        <v>2.7496</v>
      </c>
      <c r="P77" s="223">
        <v>1.9599999999999999E-2</v>
      </c>
      <c r="Q77" s="223">
        <v>2.73</v>
      </c>
      <c r="R77" s="223" t="s">
        <v>68</v>
      </c>
      <c r="S77" s="223" t="s">
        <v>388</v>
      </c>
      <c r="T77" s="266"/>
      <c r="U77" s="266"/>
    </row>
    <row r="78" spans="1:40" s="206" customFormat="1" ht="49.95" customHeight="1">
      <c r="A78" s="223">
        <v>66</v>
      </c>
      <c r="B78" s="223" t="s">
        <v>389</v>
      </c>
      <c r="C78" s="223" t="s">
        <v>34</v>
      </c>
      <c r="D78" s="223" t="s">
        <v>383</v>
      </c>
      <c r="E78" s="223" t="s">
        <v>384</v>
      </c>
      <c r="F78" s="224" t="s">
        <v>389</v>
      </c>
      <c r="G78" s="223">
        <v>50</v>
      </c>
      <c r="H78" s="224" t="s">
        <v>390</v>
      </c>
      <c r="I78" s="224"/>
      <c r="J78" s="223"/>
      <c r="K78" s="223"/>
      <c r="L78" s="223"/>
      <c r="M78" s="223"/>
      <c r="N78" s="223"/>
      <c r="O78" s="223"/>
      <c r="P78" s="223"/>
      <c r="Q78" s="223"/>
      <c r="R78" s="223"/>
      <c r="S78" s="223"/>
      <c r="T78" s="446"/>
      <c r="U78" s="446"/>
    </row>
    <row r="79" spans="1:40" s="211" customFormat="1" ht="355.05" customHeight="1">
      <c r="A79" s="223">
        <v>67</v>
      </c>
      <c r="B79" s="232" t="s">
        <v>381</v>
      </c>
      <c r="C79" s="232" t="s">
        <v>391</v>
      </c>
      <c r="D79" s="232" t="s">
        <v>152</v>
      </c>
      <c r="E79" s="232" t="s">
        <v>392</v>
      </c>
      <c r="F79" s="233" t="s">
        <v>393</v>
      </c>
      <c r="G79" s="232">
        <v>178</v>
      </c>
      <c r="H79" s="233" t="s">
        <v>394</v>
      </c>
      <c r="I79" s="233">
        <v>172</v>
      </c>
      <c r="J79" s="232">
        <v>1.72E-2</v>
      </c>
      <c r="K79" s="232">
        <v>1.72E-2</v>
      </c>
      <c r="L79" s="232" t="s">
        <v>59</v>
      </c>
      <c r="M79" s="232" t="s">
        <v>395</v>
      </c>
      <c r="N79" s="232">
        <v>2022.12</v>
      </c>
      <c r="O79" s="232"/>
      <c r="P79" s="232"/>
      <c r="Q79" s="269"/>
      <c r="R79" s="228" t="s">
        <v>396</v>
      </c>
      <c r="S79" s="228"/>
      <c r="T79" s="228"/>
      <c r="U79" s="487"/>
      <c r="V79" s="270"/>
      <c r="W79" s="270"/>
      <c r="X79" s="270"/>
      <c r="Y79" s="270"/>
      <c r="Z79" s="270"/>
      <c r="AA79" s="270"/>
      <c r="AB79" s="270"/>
      <c r="AC79" s="270"/>
      <c r="AD79" s="270"/>
      <c r="AE79" s="270"/>
      <c r="AF79" s="270"/>
      <c r="AG79" s="270"/>
      <c r="AH79" s="270"/>
      <c r="AI79" s="270"/>
      <c r="AJ79" s="270"/>
    </row>
    <row r="80" spans="1:40" s="207" customFormat="1" ht="115.95" customHeight="1">
      <c r="A80" s="223">
        <v>68</v>
      </c>
      <c r="B80" s="232" t="s">
        <v>382</v>
      </c>
      <c r="C80" s="233" t="s">
        <v>34</v>
      </c>
      <c r="D80" s="233" t="s">
        <v>152</v>
      </c>
      <c r="E80" s="232" t="s">
        <v>397</v>
      </c>
      <c r="F80" s="233" t="s">
        <v>398</v>
      </c>
      <c r="G80" s="232">
        <v>210</v>
      </c>
      <c r="H80" s="233" t="s">
        <v>399</v>
      </c>
      <c r="I80" s="233" t="s">
        <v>399</v>
      </c>
      <c r="J80" s="232">
        <v>3</v>
      </c>
      <c r="K80" s="232">
        <v>15</v>
      </c>
      <c r="L80" s="232">
        <v>0.68799999999999994</v>
      </c>
      <c r="M80" s="232">
        <v>5.4999999999999997E-3</v>
      </c>
      <c r="N80" s="232">
        <v>0.6825</v>
      </c>
      <c r="O80" s="232">
        <v>2.7496</v>
      </c>
      <c r="P80" s="232">
        <v>1.9599999999999999E-2</v>
      </c>
      <c r="Q80" s="232">
        <v>2.73</v>
      </c>
      <c r="R80" s="232" t="s">
        <v>400</v>
      </c>
      <c r="S80" s="232" t="s">
        <v>401</v>
      </c>
      <c r="T80" s="228"/>
      <c r="U80" s="266"/>
    </row>
    <row r="81" spans="1:21" s="205" customFormat="1" ht="90" customHeight="1">
      <c r="A81" s="223">
        <v>69</v>
      </c>
      <c r="B81" s="232" t="s">
        <v>402</v>
      </c>
      <c r="C81" s="233" t="s">
        <v>34</v>
      </c>
      <c r="D81" s="233" t="s">
        <v>152</v>
      </c>
      <c r="E81" s="232" t="s">
        <v>173</v>
      </c>
      <c r="F81" s="233" t="s">
        <v>403</v>
      </c>
      <c r="G81" s="450">
        <v>112.32</v>
      </c>
      <c r="H81" s="233" t="s">
        <v>394</v>
      </c>
      <c r="I81" s="233" t="s">
        <v>404</v>
      </c>
      <c r="J81" s="232">
        <v>18</v>
      </c>
      <c r="K81" s="232">
        <v>138</v>
      </c>
      <c r="L81" s="232">
        <v>1.5599999999999999E-2</v>
      </c>
      <c r="M81" s="232">
        <v>3.3E-3</v>
      </c>
      <c r="N81" s="232">
        <v>1.23E-2</v>
      </c>
      <c r="O81" s="232">
        <v>1.5599999999999999E-2</v>
      </c>
      <c r="P81" s="232">
        <v>3.3E-3</v>
      </c>
      <c r="Q81" s="232">
        <v>1.23E-2</v>
      </c>
      <c r="R81" s="232" t="s">
        <v>405</v>
      </c>
      <c r="S81" s="232" t="s">
        <v>406</v>
      </c>
      <c r="T81" s="198"/>
      <c r="U81" s="264"/>
    </row>
    <row r="82" spans="1:21" s="12" customFormat="1" ht="126" customHeight="1">
      <c r="A82" s="223">
        <v>70</v>
      </c>
      <c r="B82" s="232" t="s">
        <v>407</v>
      </c>
      <c r="C82" s="233" t="s">
        <v>391</v>
      </c>
      <c r="D82" s="233" t="s">
        <v>152</v>
      </c>
      <c r="E82" s="232" t="s">
        <v>392</v>
      </c>
      <c r="F82" s="233" t="s">
        <v>408</v>
      </c>
      <c r="G82" s="232">
        <v>169.8</v>
      </c>
      <c r="H82" s="233" t="s">
        <v>409</v>
      </c>
      <c r="I82" s="233" t="s">
        <v>395</v>
      </c>
      <c r="J82" s="232"/>
      <c r="K82" s="232"/>
      <c r="L82" s="232"/>
      <c r="M82" s="232"/>
      <c r="N82" s="232"/>
      <c r="O82" s="232"/>
      <c r="P82" s="232"/>
      <c r="Q82" s="232"/>
      <c r="R82" s="232" t="s">
        <v>395</v>
      </c>
      <c r="S82" s="232"/>
      <c r="T82" s="447"/>
      <c r="U82" s="447"/>
    </row>
    <row r="83" spans="1:21" ht="28.95" customHeight="1">
      <c r="A83" s="223"/>
      <c r="B83" s="503" t="s">
        <v>410</v>
      </c>
      <c r="C83" s="504"/>
      <c r="D83" s="504"/>
      <c r="E83" s="504"/>
      <c r="F83" s="505"/>
      <c r="G83" s="480">
        <f>G84+G85+G86</f>
        <v>962</v>
      </c>
      <c r="H83" s="259"/>
      <c r="I83" s="259"/>
      <c r="J83" s="271"/>
      <c r="K83" s="271"/>
      <c r="L83" s="280"/>
      <c r="M83" s="281"/>
      <c r="N83" s="281"/>
      <c r="O83" s="281"/>
      <c r="P83" s="281"/>
      <c r="Q83" s="281"/>
      <c r="R83" s="260"/>
      <c r="S83" s="260"/>
      <c r="T83" s="415"/>
      <c r="U83" s="415"/>
    </row>
    <row r="84" spans="1:21" s="207" customFormat="1" ht="42" customHeight="1">
      <c r="A84" s="223">
        <v>71</v>
      </c>
      <c r="B84" s="467" t="s">
        <v>411</v>
      </c>
      <c r="C84" s="467" t="s">
        <v>391</v>
      </c>
      <c r="D84" s="467" t="s">
        <v>383</v>
      </c>
      <c r="E84" s="467"/>
      <c r="F84" s="237" t="s">
        <v>412</v>
      </c>
      <c r="G84" s="467">
        <v>542</v>
      </c>
      <c r="H84" s="237" t="s">
        <v>413</v>
      </c>
      <c r="I84" s="237" t="s">
        <v>413</v>
      </c>
      <c r="J84" s="467">
        <v>19</v>
      </c>
      <c r="K84" s="467">
        <v>153</v>
      </c>
      <c r="L84" s="468">
        <v>0.1019</v>
      </c>
      <c r="M84" s="468">
        <v>0.1019</v>
      </c>
      <c r="N84" s="484"/>
      <c r="O84" s="485">
        <v>0.39850000000000002</v>
      </c>
      <c r="P84" s="485">
        <v>0.39850000000000002</v>
      </c>
      <c r="Q84" s="484"/>
      <c r="R84" s="467" t="s">
        <v>59</v>
      </c>
      <c r="S84" s="467" t="s">
        <v>414</v>
      </c>
      <c r="T84" s="266"/>
      <c r="U84" s="266"/>
    </row>
    <row r="85" spans="1:21" s="12" customFormat="1" ht="64.05" customHeight="1">
      <c r="A85" s="223">
        <v>72</v>
      </c>
      <c r="B85" s="467" t="s">
        <v>415</v>
      </c>
      <c r="C85" s="467" t="s">
        <v>34</v>
      </c>
      <c r="D85" s="467" t="s">
        <v>383</v>
      </c>
      <c r="E85" s="467" t="s">
        <v>173</v>
      </c>
      <c r="F85" s="467" t="s">
        <v>416</v>
      </c>
      <c r="G85" s="467">
        <v>240</v>
      </c>
      <c r="H85" s="467" t="s">
        <v>417</v>
      </c>
      <c r="I85" s="467" t="s">
        <v>418</v>
      </c>
      <c r="J85" s="467"/>
      <c r="K85" s="467"/>
      <c r="L85" s="467"/>
      <c r="M85" s="467"/>
      <c r="N85" s="467"/>
      <c r="O85" s="467"/>
      <c r="P85" s="467"/>
      <c r="Q85" s="467"/>
      <c r="R85" s="467" t="s">
        <v>68</v>
      </c>
      <c r="S85" s="467" t="s">
        <v>173</v>
      </c>
      <c r="T85" s="447"/>
      <c r="U85" s="447"/>
    </row>
    <row r="86" spans="1:21" s="207" customFormat="1" ht="52.95" customHeight="1">
      <c r="A86" s="223">
        <v>73</v>
      </c>
      <c r="B86" s="467" t="s">
        <v>419</v>
      </c>
      <c r="C86" s="467" t="s">
        <v>34</v>
      </c>
      <c r="D86" s="467" t="s">
        <v>383</v>
      </c>
      <c r="E86" s="467"/>
      <c r="F86" s="237" t="s">
        <v>420</v>
      </c>
      <c r="G86" s="481">
        <v>180</v>
      </c>
      <c r="H86" s="263" t="s">
        <v>421</v>
      </c>
      <c r="I86" s="263"/>
      <c r="J86" s="467"/>
      <c r="K86" s="467"/>
      <c r="L86" s="467"/>
      <c r="M86" s="484"/>
      <c r="N86" s="484"/>
      <c r="O86" s="484"/>
      <c r="P86" s="484"/>
      <c r="Q86" s="484"/>
      <c r="R86" s="488"/>
      <c r="S86" s="488"/>
      <c r="T86" s="266"/>
      <c r="U86" s="266"/>
    </row>
  </sheetData>
  <mergeCells count="27">
    <mergeCell ref="R4:R8"/>
    <mergeCell ref="S4:S8"/>
    <mergeCell ref="T4:T8"/>
    <mergeCell ref="U4:U8"/>
    <mergeCell ref="J5:K7"/>
    <mergeCell ref="L5:N7"/>
    <mergeCell ref="O5:Q7"/>
    <mergeCell ref="B83:F83"/>
    <mergeCell ref="A4:A8"/>
    <mergeCell ref="B4:B8"/>
    <mergeCell ref="C4:C8"/>
    <mergeCell ref="D4:D8"/>
    <mergeCell ref="E4:E8"/>
    <mergeCell ref="F4:F8"/>
    <mergeCell ref="H4:Q4"/>
    <mergeCell ref="A9:F9"/>
    <mergeCell ref="B10:F10"/>
    <mergeCell ref="B42:F42"/>
    <mergeCell ref="B76:F76"/>
    <mergeCell ref="G4:G8"/>
    <mergeCell ref="H5:H8"/>
    <mergeCell ref="I5:I8"/>
    <mergeCell ref="A2:U2"/>
    <mergeCell ref="A3:B3"/>
    <mergeCell ref="C3:F3"/>
    <mergeCell ref="I3:L3"/>
    <mergeCell ref="O3:R3"/>
  </mergeCells>
  <phoneticPr fontId="10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37"/>
  <sheetViews>
    <sheetView workbookViewId="0">
      <selection activeCell="F15" sqref="F15"/>
    </sheetView>
  </sheetViews>
  <sheetFormatPr defaultColWidth="9" defaultRowHeight="14.25" customHeight="1"/>
  <cols>
    <col min="1" max="1" width="5.6328125" style="13" customWidth="1"/>
    <col min="2" max="2" width="13.36328125" style="13" customWidth="1"/>
    <col min="3" max="5" width="10.1796875" style="13" customWidth="1"/>
    <col min="6" max="6" width="42.6328125" style="14" customWidth="1"/>
    <col min="7" max="7" width="10.6328125" style="425" customWidth="1"/>
    <col min="8" max="11" width="11.36328125" style="130" customWidth="1"/>
    <col min="12" max="12" width="11.36328125" style="213" customWidth="1"/>
    <col min="13" max="13" width="22.36328125" style="15" customWidth="1"/>
    <col min="14" max="14" width="23.81640625" style="15" customWidth="1"/>
    <col min="15" max="15" width="11.453125" style="13" customWidth="1"/>
    <col min="16" max="16" width="8.81640625" style="13" customWidth="1"/>
    <col min="17" max="17" width="9.81640625" style="62" customWidth="1"/>
    <col min="18" max="19" width="9.6328125" style="272" customWidth="1"/>
    <col min="20" max="20" width="9.81640625" style="272" customWidth="1"/>
    <col min="21" max="22" width="10.1796875" style="272" customWidth="1"/>
    <col min="23" max="23" width="9" style="16" customWidth="1"/>
    <col min="24" max="24" width="10.81640625" style="16" customWidth="1"/>
    <col min="25" max="25" width="6.81640625" style="13" customWidth="1"/>
    <col min="26" max="40" width="9" style="17"/>
  </cols>
  <sheetData>
    <row r="1" spans="1:25" ht="25.5" customHeight="1">
      <c r="A1" s="4" t="s">
        <v>494</v>
      </c>
      <c r="B1" s="19"/>
      <c r="C1" s="4"/>
      <c r="D1" s="4"/>
      <c r="E1" s="19"/>
      <c r="F1" s="4"/>
      <c r="G1" s="426"/>
      <c r="H1" s="131"/>
      <c r="I1" s="131"/>
      <c r="J1" s="131"/>
      <c r="K1" s="131"/>
      <c r="L1" s="240"/>
      <c r="M1" s="4"/>
      <c r="N1" s="4"/>
      <c r="O1" s="19"/>
      <c r="P1" s="19"/>
      <c r="Q1" s="19"/>
      <c r="R1" s="19"/>
      <c r="S1" s="19"/>
      <c r="T1" s="19"/>
      <c r="U1" s="19"/>
      <c r="V1" s="19"/>
      <c r="W1" s="43"/>
      <c r="X1" s="43"/>
      <c r="Y1" s="19"/>
    </row>
    <row r="2" spans="1:25" ht="55.5" customHeight="1">
      <c r="A2" s="489" t="s">
        <v>453</v>
      </c>
      <c r="B2" s="489"/>
      <c r="C2" s="489"/>
      <c r="D2" s="489"/>
      <c r="E2" s="489"/>
      <c r="F2" s="490"/>
      <c r="G2" s="528"/>
      <c r="H2" s="520"/>
      <c r="I2" s="520"/>
      <c r="J2" s="520"/>
      <c r="K2" s="520"/>
      <c r="L2" s="529"/>
      <c r="M2" s="490"/>
      <c r="N2" s="490"/>
      <c r="O2" s="489"/>
      <c r="P2" s="489"/>
      <c r="Q2" s="491"/>
      <c r="R2" s="489"/>
      <c r="S2" s="489"/>
      <c r="T2" s="489"/>
      <c r="U2" s="489"/>
      <c r="V2" s="489"/>
      <c r="W2" s="492"/>
      <c r="X2" s="492"/>
      <c r="Y2" s="489"/>
    </row>
    <row r="3" spans="1:25" s="1" customFormat="1" ht="19.05" customHeight="1">
      <c r="A3" s="493"/>
      <c r="B3" s="494"/>
      <c r="C3" s="495"/>
      <c r="D3" s="495"/>
      <c r="E3" s="495"/>
      <c r="F3" s="495"/>
      <c r="G3" s="216"/>
      <c r="H3" s="162"/>
      <c r="I3" s="162"/>
      <c r="J3" s="162"/>
      <c r="K3" s="162"/>
      <c r="L3" s="241"/>
      <c r="M3" s="21"/>
      <c r="N3" s="495"/>
      <c r="O3" s="495"/>
      <c r="P3" s="495"/>
      <c r="Q3" s="495"/>
      <c r="R3" s="10"/>
      <c r="S3" s="22"/>
      <c r="T3" s="495"/>
      <c r="U3" s="495"/>
      <c r="V3" s="495"/>
      <c r="W3" s="496"/>
      <c r="X3" s="9" t="s">
        <v>5</v>
      </c>
      <c r="Y3" s="45"/>
    </row>
    <row r="4" spans="1:25" s="2" customFormat="1" ht="45" customHeight="1">
      <c r="A4" s="499" t="s">
        <v>6</v>
      </c>
      <c r="B4" s="500" t="s">
        <v>7</v>
      </c>
      <c r="C4" s="500" t="s">
        <v>8</v>
      </c>
      <c r="D4" s="500" t="s">
        <v>9</v>
      </c>
      <c r="E4" s="500" t="s">
        <v>10</v>
      </c>
      <c r="F4" s="500" t="s">
        <v>11</v>
      </c>
      <c r="G4" s="525" t="s">
        <v>495</v>
      </c>
      <c r="H4" s="521" t="s">
        <v>12</v>
      </c>
      <c r="I4" s="522" t="s">
        <v>439</v>
      </c>
      <c r="J4" s="522" t="s">
        <v>440</v>
      </c>
      <c r="K4" s="522" t="s">
        <v>454</v>
      </c>
      <c r="L4" s="530" t="s">
        <v>496</v>
      </c>
      <c r="M4" s="497" t="s">
        <v>13</v>
      </c>
      <c r="N4" s="497"/>
      <c r="O4" s="497"/>
      <c r="P4" s="497"/>
      <c r="Q4" s="498"/>
      <c r="R4" s="497"/>
      <c r="S4" s="497"/>
      <c r="T4" s="497"/>
      <c r="U4" s="497"/>
      <c r="V4" s="497"/>
      <c r="W4" s="500" t="s">
        <v>14</v>
      </c>
      <c r="X4" s="500" t="s">
        <v>15</v>
      </c>
      <c r="Y4" s="500" t="s">
        <v>17</v>
      </c>
    </row>
    <row r="5" spans="1:25" s="2" customFormat="1" ht="20.100000000000001" customHeight="1">
      <c r="A5" s="499"/>
      <c r="B5" s="500"/>
      <c r="C5" s="500"/>
      <c r="D5" s="500"/>
      <c r="E5" s="500"/>
      <c r="F5" s="500"/>
      <c r="G5" s="526"/>
      <c r="H5" s="521"/>
      <c r="I5" s="523"/>
      <c r="J5" s="523"/>
      <c r="K5" s="523"/>
      <c r="L5" s="531"/>
      <c r="M5" s="497" t="s">
        <v>18</v>
      </c>
      <c r="N5" s="506" t="s">
        <v>19</v>
      </c>
      <c r="O5" s="500" t="s">
        <v>20</v>
      </c>
      <c r="P5" s="500"/>
      <c r="Q5" s="498" t="s">
        <v>21</v>
      </c>
      <c r="R5" s="507"/>
      <c r="S5" s="507"/>
      <c r="T5" s="507" t="s">
        <v>22</v>
      </c>
      <c r="U5" s="507"/>
      <c r="V5" s="507"/>
      <c r="W5" s="500"/>
      <c r="X5" s="500"/>
      <c r="Y5" s="500"/>
    </row>
    <row r="6" spans="1:25" s="2" customFormat="1" ht="19.5" customHeight="1">
      <c r="A6" s="499"/>
      <c r="B6" s="500"/>
      <c r="C6" s="500"/>
      <c r="D6" s="500"/>
      <c r="E6" s="500"/>
      <c r="F6" s="500"/>
      <c r="G6" s="526"/>
      <c r="H6" s="521"/>
      <c r="I6" s="523"/>
      <c r="J6" s="523"/>
      <c r="K6" s="523"/>
      <c r="L6" s="531"/>
      <c r="M6" s="497"/>
      <c r="N6" s="506"/>
      <c r="O6" s="500"/>
      <c r="P6" s="500"/>
      <c r="Q6" s="498"/>
      <c r="R6" s="507"/>
      <c r="S6" s="507"/>
      <c r="T6" s="507"/>
      <c r="U6" s="507"/>
      <c r="V6" s="507"/>
      <c r="W6" s="500"/>
      <c r="X6" s="500"/>
      <c r="Y6" s="500"/>
    </row>
    <row r="7" spans="1:25" s="2" customFormat="1" ht="18" customHeight="1">
      <c r="A7" s="499"/>
      <c r="B7" s="500"/>
      <c r="C7" s="500"/>
      <c r="D7" s="500"/>
      <c r="E7" s="500"/>
      <c r="F7" s="500"/>
      <c r="G7" s="526"/>
      <c r="H7" s="521"/>
      <c r="I7" s="523"/>
      <c r="J7" s="523"/>
      <c r="K7" s="523"/>
      <c r="L7" s="531"/>
      <c r="M7" s="497"/>
      <c r="N7" s="506"/>
      <c r="O7" s="500"/>
      <c r="P7" s="500"/>
      <c r="Q7" s="498"/>
      <c r="R7" s="507"/>
      <c r="S7" s="507"/>
      <c r="T7" s="507"/>
      <c r="U7" s="507"/>
      <c r="V7" s="507"/>
      <c r="W7" s="500"/>
      <c r="X7" s="500"/>
      <c r="Y7" s="500"/>
    </row>
    <row r="8" spans="1:25" s="2" customFormat="1" ht="91.05" customHeight="1">
      <c r="A8" s="499"/>
      <c r="B8" s="500"/>
      <c r="C8" s="500"/>
      <c r="D8" s="500"/>
      <c r="E8" s="500"/>
      <c r="F8" s="500"/>
      <c r="G8" s="527"/>
      <c r="H8" s="521"/>
      <c r="I8" s="524"/>
      <c r="J8" s="524"/>
      <c r="K8" s="524"/>
      <c r="L8" s="532"/>
      <c r="M8" s="497"/>
      <c r="N8" s="506"/>
      <c r="O8" s="218" t="s">
        <v>23</v>
      </c>
      <c r="P8" s="218" t="s">
        <v>24</v>
      </c>
      <c r="Q8" s="274" t="s">
        <v>25</v>
      </c>
      <c r="R8" s="275" t="s">
        <v>26</v>
      </c>
      <c r="S8" s="275" t="s">
        <v>27</v>
      </c>
      <c r="T8" s="275" t="s">
        <v>25</v>
      </c>
      <c r="U8" s="275" t="s">
        <v>28</v>
      </c>
      <c r="V8" s="275" t="s">
        <v>29</v>
      </c>
      <c r="W8" s="500"/>
      <c r="X8" s="500"/>
      <c r="Y8" s="500"/>
    </row>
    <row r="9" spans="1:25" s="3" customFormat="1" ht="40.950000000000003" customHeight="1">
      <c r="A9" s="499" t="s">
        <v>30</v>
      </c>
      <c r="B9" s="499"/>
      <c r="C9" s="499"/>
      <c r="D9" s="499"/>
      <c r="E9" s="499"/>
      <c r="F9" s="499"/>
      <c r="G9" s="220">
        <f>SUM(G10+G20+G29+G34)</f>
        <v>17712</v>
      </c>
      <c r="H9" s="222">
        <f>H10+H20+H29+H34</f>
        <v>13756</v>
      </c>
      <c r="I9" s="222">
        <f>I10+I20+I29+I34</f>
        <v>5631</v>
      </c>
      <c r="J9" s="222">
        <f>J10+J20+J29+J34</f>
        <v>4505</v>
      </c>
      <c r="K9" s="222">
        <f>K10+K20+K29+K34</f>
        <v>3620</v>
      </c>
      <c r="L9" s="431">
        <v>3972</v>
      </c>
      <c r="M9" s="243"/>
      <c r="N9" s="244"/>
      <c r="O9" s="218"/>
      <c r="P9" s="218"/>
      <c r="Q9" s="274"/>
      <c r="R9" s="275"/>
      <c r="S9" s="275"/>
      <c r="T9" s="275"/>
      <c r="U9" s="275"/>
      <c r="V9" s="275"/>
      <c r="W9" s="218"/>
      <c r="X9" s="218"/>
      <c r="Y9" s="218"/>
    </row>
    <row r="10" spans="1:25" s="3" customFormat="1" ht="42" customHeight="1">
      <c r="A10" s="217"/>
      <c r="B10" s="500" t="s">
        <v>31</v>
      </c>
      <c r="C10" s="500"/>
      <c r="D10" s="500"/>
      <c r="E10" s="500"/>
      <c r="F10" s="501"/>
      <c r="G10" s="427">
        <f t="shared" ref="G10:L10" si="0">SUM(G11:G19)</f>
        <v>11230</v>
      </c>
      <c r="H10" s="427">
        <f t="shared" si="0"/>
        <v>8330</v>
      </c>
      <c r="I10" s="221">
        <f t="shared" si="0"/>
        <v>2930</v>
      </c>
      <c r="J10" s="221">
        <f t="shared" si="0"/>
        <v>2400</v>
      </c>
      <c r="K10" s="221">
        <f t="shared" si="0"/>
        <v>3000</v>
      </c>
      <c r="L10" s="427">
        <f t="shared" si="0"/>
        <v>2900</v>
      </c>
      <c r="M10" s="243"/>
      <c r="N10" s="244"/>
      <c r="O10" s="218"/>
      <c r="P10" s="218"/>
      <c r="Q10" s="274"/>
      <c r="R10" s="275"/>
      <c r="S10" s="275"/>
      <c r="T10" s="275" t="s">
        <v>32</v>
      </c>
      <c r="U10" s="275"/>
      <c r="V10" s="275"/>
      <c r="W10" s="218"/>
      <c r="X10" s="218"/>
      <c r="Y10" s="218"/>
    </row>
    <row r="11" spans="1:25" s="205" customFormat="1" ht="52.95" customHeight="1">
      <c r="A11" s="223">
        <v>1</v>
      </c>
      <c r="B11" s="223" t="s">
        <v>455</v>
      </c>
      <c r="C11" s="223" t="s">
        <v>34</v>
      </c>
      <c r="D11" s="224" t="s">
        <v>152</v>
      </c>
      <c r="E11" s="223" t="s">
        <v>173</v>
      </c>
      <c r="F11" s="224" t="s">
        <v>50</v>
      </c>
      <c r="G11" s="222">
        <v>2000</v>
      </c>
      <c r="H11" s="222">
        <f t="shared" ref="H11:H19" si="1">I11+J11+K11</f>
        <v>2000</v>
      </c>
      <c r="I11" s="245"/>
      <c r="J11" s="245"/>
      <c r="K11" s="198">
        <v>2000</v>
      </c>
      <c r="L11" s="246">
        <f t="shared" ref="L11:L19" si="2">G11-H11</f>
        <v>0</v>
      </c>
      <c r="M11" s="224" t="s">
        <v>51</v>
      </c>
      <c r="N11" s="224" t="s">
        <v>52</v>
      </c>
      <c r="O11" s="223">
        <v>19</v>
      </c>
      <c r="P11" s="223">
        <v>153</v>
      </c>
      <c r="Q11" s="223">
        <v>0.76</v>
      </c>
      <c r="R11" s="223">
        <v>1.2E-2</v>
      </c>
      <c r="S11" s="223">
        <v>0.75</v>
      </c>
      <c r="T11" s="223">
        <v>3.05</v>
      </c>
      <c r="U11" s="223">
        <v>4.8000000000000001E-2</v>
      </c>
      <c r="V11" s="223">
        <v>3</v>
      </c>
      <c r="W11" s="223" t="s">
        <v>46</v>
      </c>
      <c r="X11" s="223" t="s">
        <v>446</v>
      </c>
    </row>
    <row r="12" spans="1:25" s="100" customFormat="1" ht="189" customHeight="1">
      <c r="A12" s="223">
        <v>2</v>
      </c>
      <c r="B12" s="224" t="s">
        <v>426</v>
      </c>
      <c r="C12" s="224" t="s">
        <v>34</v>
      </c>
      <c r="D12" s="224" t="s">
        <v>152</v>
      </c>
      <c r="E12" s="224" t="s">
        <v>441</v>
      </c>
      <c r="F12" s="224" t="s">
        <v>456</v>
      </c>
      <c r="G12" s="222">
        <v>2400</v>
      </c>
      <c r="H12" s="222">
        <f t="shared" si="1"/>
        <v>1700</v>
      </c>
      <c r="I12" s="223">
        <v>1300</v>
      </c>
      <c r="J12" s="223">
        <v>400</v>
      </c>
      <c r="K12" s="223"/>
      <c r="L12" s="246">
        <f t="shared" si="2"/>
        <v>700</v>
      </c>
      <c r="M12" s="224" t="s">
        <v>443</v>
      </c>
      <c r="N12" s="224" t="s">
        <v>444</v>
      </c>
      <c r="O12" s="223">
        <v>19</v>
      </c>
      <c r="P12" s="223">
        <v>153</v>
      </c>
      <c r="Q12" s="223">
        <f>R12+S12</f>
        <v>0.5665</v>
      </c>
      <c r="R12" s="223">
        <v>3.6900000000000002E-2</v>
      </c>
      <c r="S12" s="223">
        <v>0.52959999999999996</v>
      </c>
      <c r="T12" s="223">
        <f>U12+V12</f>
        <v>1.9200999999999999</v>
      </c>
      <c r="U12" s="223">
        <v>0.12909999999999999</v>
      </c>
      <c r="V12" s="223">
        <v>1.7909999999999999</v>
      </c>
      <c r="W12" s="223" t="s">
        <v>68</v>
      </c>
      <c r="X12" s="223" t="s">
        <v>60</v>
      </c>
      <c r="Y12" s="265"/>
    </row>
    <row r="13" spans="1:25" s="206" customFormat="1" ht="144" customHeight="1">
      <c r="A13" s="223">
        <v>3</v>
      </c>
      <c r="B13" s="223" t="s">
        <v>457</v>
      </c>
      <c r="C13" s="223" t="s">
        <v>34</v>
      </c>
      <c r="D13" s="224" t="s">
        <v>152</v>
      </c>
      <c r="E13" s="223" t="s">
        <v>36</v>
      </c>
      <c r="F13" s="224" t="s">
        <v>458</v>
      </c>
      <c r="G13" s="222">
        <v>2200</v>
      </c>
      <c r="H13" s="222">
        <f t="shared" si="1"/>
        <v>1200</v>
      </c>
      <c r="I13" s="247">
        <v>1000</v>
      </c>
      <c r="J13" s="247"/>
      <c r="K13" s="247">
        <v>200</v>
      </c>
      <c r="L13" s="246">
        <f t="shared" si="2"/>
        <v>1000</v>
      </c>
      <c r="M13" s="224" t="s">
        <v>66</v>
      </c>
      <c r="N13" s="224" t="s">
        <v>67</v>
      </c>
      <c r="O13" s="223">
        <v>19</v>
      </c>
      <c r="P13" s="223">
        <v>153</v>
      </c>
      <c r="Q13" s="223">
        <v>0.13</v>
      </c>
      <c r="R13" s="223">
        <v>0.03</v>
      </c>
      <c r="S13" s="223">
        <v>0.1</v>
      </c>
      <c r="T13" s="223">
        <v>0.4</v>
      </c>
      <c r="U13" s="223">
        <v>0.1</v>
      </c>
      <c r="V13" s="223">
        <v>0.3</v>
      </c>
      <c r="W13" s="223" t="s">
        <v>68</v>
      </c>
      <c r="X13" s="223" t="s">
        <v>459</v>
      </c>
      <c r="Y13" s="198"/>
    </row>
    <row r="14" spans="1:25" s="206" customFormat="1" ht="337.05" customHeight="1">
      <c r="A14" s="223">
        <v>4</v>
      </c>
      <c r="B14" s="223" t="s">
        <v>427</v>
      </c>
      <c r="C14" s="223" t="s">
        <v>125</v>
      </c>
      <c r="D14" s="223" t="s">
        <v>35</v>
      </c>
      <c r="E14" s="223" t="s">
        <v>36</v>
      </c>
      <c r="F14" s="225" t="s">
        <v>497</v>
      </c>
      <c r="G14" s="225">
        <v>1000</v>
      </c>
      <c r="H14" s="222">
        <f t="shared" si="1"/>
        <v>800</v>
      </c>
      <c r="I14" s="247"/>
      <c r="J14" s="247">
        <v>800</v>
      </c>
      <c r="K14" s="247"/>
      <c r="L14" s="248">
        <f t="shared" si="2"/>
        <v>200</v>
      </c>
      <c r="M14" s="224" t="s">
        <v>449</v>
      </c>
      <c r="N14" s="224" t="s">
        <v>450</v>
      </c>
      <c r="O14" s="223">
        <v>19</v>
      </c>
      <c r="P14" s="223">
        <v>153</v>
      </c>
      <c r="Q14" s="223">
        <v>5.4999999999999997E-3</v>
      </c>
      <c r="R14" s="223">
        <v>2.0999999999999999E-3</v>
      </c>
      <c r="S14" s="223">
        <v>3.3999999999999998E-3</v>
      </c>
      <c r="T14" s="223">
        <v>1.8200000000000001E-2</v>
      </c>
      <c r="U14" s="223">
        <v>6.3E-3</v>
      </c>
      <c r="V14" s="223">
        <v>1.1900000000000001E-2</v>
      </c>
      <c r="W14" s="223" t="s">
        <v>68</v>
      </c>
      <c r="X14" s="223" t="s">
        <v>461</v>
      </c>
      <c r="Y14" s="198"/>
    </row>
    <row r="15" spans="1:25" s="206" customFormat="1" ht="277.05" customHeight="1">
      <c r="A15" s="223">
        <v>5</v>
      </c>
      <c r="B15" s="223" t="s">
        <v>462</v>
      </c>
      <c r="C15" s="223" t="s">
        <v>34</v>
      </c>
      <c r="D15" s="224" t="s">
        <v>152</v>
      </c>
      <c r="E15" s="223" t="s">
        <v>36</v>
      </c>
      <c r="F15" s="225" t="s">
        <v>463</v>
      </c>
      <c r="G15" s="225">
        <v>1000</v>
      </c>
      <c r="H15" s="222">
        <f t="shared" si="1"/>
        <v>500</v>
      </c>
      <c r="I15" s="247"/>
      <c r="J15" s="247">
        <v>500</v>
      </c>
      <c r="K15" s="247"/>
      <c r="L15" s="248">
        <f t="shared" si="2"/>
        <v>500</v>
      </c>
      <c r="M15" s="224" t="s">
        <v>464</v>
      </c>
      <c r="N15" s="224" t="s">
        <v>100</v>
      </c>
      <c r="O15" s="223"/>
      <c r="P15" s="223">
        <v>23</v>
      </c>
      <c r="Q15" s="223">
        <v>0.1</v>
      </c>
      <c r="R15" s="223">
        <v>7.0000000000000001E-3</v>
      </c>
      <c r="S15" s="223">
        <v>9.1999999999999998E-2</v>
      </c>
      <c r="T15" s="223">
        <v>0.19600000000000001</v>
      </c>
      <c r="U15" s="223">
        <v>1.7999999999999999E-2</v>
      </c>
      <c r="V15" s="223">
        <v>0.17799999999999999</v>
      </c>
      <c r="W15" s="223" t="s">
        <v>46</v>
      </c>
      <c r="X15" s="223" t="s">
        <v>47</v>
      </c>
      <c r="Y15" s="198"/>
    </row>
    <row r="16" spans="1:25" s="206" customFormat="1" ht="277.05" customHeight="1">
      <c r="A16" s="223">
        <v>6</v>
      </c>
      <c r="B16" s="223" t="s">
        <v>465</v>
      </c>
      <c r="C16" s="223" t="s">
        <v>34</v>
      </c>
      <c r="D16" s="224" t="s">
        <v>152</v>
      </c>
      <c r="E16" s="223" t="s">
        <v>36</v>
      </c>
      <c r="F16" s="224" t="s">
        <v>466</v>
      </c>
      <c r="G16" s="225">
        <v>800</v>
      </c>
      <c r="H16" s="222">
        <f t="shared" si="1"/>
        <v>400</v>
      </c>
      <c r="I16" s="198"/>
      <c r="J16" s="198">
        <v>400</v>
      </c>
      <c r="K16" s="198"/>
      <c r="L16" s="248">
        <f t="shared" si="2"/>
        <v>400</v>
      </c>
      <c r="M16" s="224" t="s">
        <v>38</v>
      </c>
      <c r="N16" s="224" t="s">
        <v>39</v>
      </c>
      <c r="O16" s="223"/>
      <c r="P16" s="223">
        <v>3</v>
      </c>
      <c r="Q16" s="223" t="s">
        <v>40</v>
      </c>
      <c r="R16" s="223" t="s">
        <v>41</v>
      </c>
      <c r="S16" s="223" t="s">
        <v>42</v>
      </c>
      <c r="T16" s="223" t="s">
        <v>43</v>
      </c>
      <c r="U16" s="223" t="s">
        <v>44</v>
      </c>
      <c r="V16" s="223" t="s">
        <v>45</v>
      </c>
      <c r="W16" s="223" t="s">
        <v>46</v>
      </c>
      <c r="X16" s="223" t="s">
        <v>446</v>
      </c>
      <c r="Y16" s="198"/>
    </row>
    <row r="17" spans="1:40" s="206" customFormat="1" ht="43.95" customHeight="1">
      <c r="A17" s="223">
        <v>7</v>
      </c>
      <c r="B17" s="223" t="s">
        <v>172</v>
      </c>
      <c r="C17" s="223" t="s">
        <v>34</v>
      </c>
      <c r="D17" s="224" t="s">
        <v>152</v>
      </c>
      <c r="E17" s="223" t="s">
        <v>173</v>
      </c>
      <c r="F17" s="224" t="s">
        <v>174</v>
      </c>
      <c r="G17" s="225">
        <v>630</v>
      </c>
      <c r="H17" s="222">
        <f t="shared" si="1"/>
        <v>630</v>
      </c>
      <c r="I17" s="247">
        <v>630</v>
      </c>
      <c r="J17" s="247"/>
      <c r="K17" s="247"/>
      <c r="L17" s="248">
        <f t="shared" si="2"/>
        <v>0</v>
      </c>
      <c r="M17" s="224" t="s">
        <v>175</v>
      </c>
      <c r="N17" s="224"/>
      <c r="O17" s="223">
        <v>19</v>
      </c>
      <c r="P17" s="223">
        <v>153</v>
      </c>
      <c r="Q17" s="223">
        <f>R17+S17</f>
        <v>0.5665</v>
      </c>
      <c r="R17" s="223">
        <v>3.6900000000000002E-2</v>
      </c>
      <c r="S17" s="223">
        <v>0.52959999999999996</v>
      </c>
      <c r="T17" s="223">
        <f>U17+V17</f>
        <v>1.9200999999999999</v>
      </c>
      <c r="U17" s="223">
        <v>0.12909999999999999</v>
      </c>
      <c r="V17" s="223">
        <v>1.7909999999999999</v>
      </c>
      <c r="W17" s="223" t="s">
        <v>46</v>
      </c>
      <c r="X17" s="223" t="s">
        <v>176</v>
      </c>
      <c r="Y17" s="198"/>
    </row>
    <row r="18" spans="1:40" s="206" customFormat="1" ht="43.95" customHeight="1">
      <c r="A18" s="223">
        <v>8</v>
      </c>
      <c r="B18" s="223" t="s">
        <v>498</v>
      </c>
      <c r="C18" s="223" t="s">
        <v>34</v>
      </c>
      <c r="D18" s="224" t="s">
        <v>152</v>
      </c>
      <c r="E18" s="223" t="s">
        <v>468</v>
      </c>
      <c r="F18" s="224" t="s">
        <v>469</v>
      </c>
      <c r="G18" s="225">
        <v>400</v>
      </c>
      <c r="H18" s="222">
        <f t="shared" si="1"/>
        <v>300</v>
      </c>
      <c r="I18" s="247"/>
      <c r="J18" s="247">
        <v>300</v>
      </c>
      <c r="K18" s="247"/>
      <c r="L18" s="248">
        <f t="shared" si="2"/>
        <v>100</v>
      </c>
      <c r="M18" s="224"/>
      <c r="N18" s="224"/>
      <c r="O18" s="223"/>
      <c r="P18" s="223"/>
      <c r="Q18" s="223"/>
      <c r="R18" s="223"/>
      <c r="S18" s="223"/>
      <c r="T18" s="223"/>
      <c r="U18" s="223"/>
      <c r="V18" s="223"/>
      <c r="W18" s="223"/>
      <c r="X18" s="223"/>
      <c r="Y18" s="198"/>
    </row>
    <row r="19" spans="1:40" s="207" customFormat="1" ht="81" customHeight="1">
      <c r="A19" s="223">
        <v>9</v>
      </c>
      <c r="B19" s="227" t="s">
        <v>475</v>
      </c>
      <c r="C19" s="228" t="s">
        <v>34</v>
      </c>
      <c r="D19" s="223" t="s">
        <v>168</v>
      </c>
      <c r="E19" s="228" t="s">
        <v>36</v>
      </c>
      <c r="F19" s="227" t="s">
        <v>62</v>
      </c>
      <c r="G19" s="428">
        <v>800</v>
      </c>
      <c r="H19" s="222">
        <f t="shared" si="1"/>
        <v>800</v>
      </c>
      <c r="I19" s="249"/>
      <c r="J19" s="249"/>
      <c r="K19" s="249">
        <v>800</v>
      </c>
      <c r="L19" s="248">
        <f t="shared" si="2"/>
        <v>0</v>
      </c>
      <c r="M19" s="227" t="s">
        <v>63</v>
      </c>
      <c r="N19" s="227" t="s">
        <v>63</v>
      </c>
      <c r="O19" s="228">
        <v>19</v>
      </c>
      <c r="P19" s="228">
        <v>153</v>
      </c>
      <c r="Q19" s="228">
        <f>R19+S19</f>
        <v>0.5665</v>
      </c>
      <c r="R19" s="228">
        <v>3.6900000000000002E-2</v>
      </c>
      <c r="S19" s="228">
        <v>0.52959999999999996</v>
      </c>
      <c r="T19" s="228">
        <f>U19+V19</f>
        <v>1.9200999999999999</v>
      </c>
      <c r="U19" s="228">
        <v>0.12909999999999999</v>
      </c>
      <c r="V19" s="228">
        <v>1.7909999999999999</v>
      </c>
      <c r="W19" s="228" t="s">
        <v>68</v>
      </c>
      <c r="X19" s="228" t="s">
        <v>36</v>
      </c>
    </row>
    <row r="20" spans="1:40" s="205" customFormat="1" ht="40.950000000000003" customHeight="1">
      <c r="A20" s="226"/>
      <c r="B20" s="502" t="s">
        <v>194</v>
      </c>
      <c r="C20" s="502"/>
      <c r="D20" s="502"/>
      <c r="E20" s="502"/>
      <c r="F20" s="502"/>
      <c r="G20" s="226">
        <f>G21+G22+G23+G24+G25+G26+G27+G28</f>
        <v>4361</v>
      </c>
      <c r="H20" s="222">
        <f>SUM(H21:H28)</f>
        <v>3528</v>
      </c>
      <c r="I20" s="222">
        <f>SUM(I21:I28)</f>
        <v>2159</v>
      </c>
      <c r="J20" s="222">
        <f>SUM(J21:J28)</f>
        <v>1369</v>
      </c>
      <c r="K20" s="222">
        <f>SUM(K21:K28)</f>
        <v>0</v>
      </c>
      <c r="L20" s="248"/>
      <c r="M20" s="225"/>
      <c r="N20" s="225"/>
      <c r="O20" s="226"/>
      <c r="P20" s="226"/>
      <c r="Q20" s="226"/>
      <c r="R20" s="226"/>
      <c r="S20" s="226"/>
      <c r="T20" s="226"/>
      <c r="U20" s="226"/>
      <c r="V20" s="226"/>
      <c r="W20" s="226"/>
      <c r="X20" s="226"/>
      <c r="Y20" s="245"/>
    </row>
    <row r="21" spans="1:40" s="206" customFormat="1" ht="43.95" customHeight="1">
      <c r="A21" s="223">
        <v>11</v>
      </c>
      <c r="B21" s="223" t="s">
        <v>428</v>
      </c>
      <c r="C21" s="223" t="s">
        <v>34</v>
      </c>
      <c r="D21" s="223" t="s">
        <v>168</v>
      </c>
      <c r="E21" s="223" t="s">
        <v>173</v>
      </c>
      <c r="F21" s="224" t="s">
        <v>470</v>
      </c>
      <c r="G21" s="225">
        <v>900</v>
      </c>
      <c r="H21" s="222">
        <f t="shared" ref="H21:H28" si="3">I21+J21+K21</f>
        <v>900</v>
      </c>
      <c r="I21" s="247">
        <v>600</v>
      </c>
      <c r="J21" s="247">
        <v>300</v>
      </c>
      <c r="K21" s="247"/>
      <c r="L21" s="248">
        <f t="shared" ref="L21:L28" si="4">G21-H21</f>
        <v>0</v>
      </c>
      <c r="M21" s="224"/>
      <c r="N21" s="224"/>
      <c r="O21" s="223"/>
      <c r="P21" s="223"/>
      <c r="Q21" s="223"/>
      <c r="R21" s="223"/>
      <c r="S21" s="223"/>
      <c r="T21" s="223"/>
      <c r="U21" s="223"/>
      <c r="V21" s="223"/>
      <c r="W21" s="223" t="s">
        <v>173</v>
      </c>
      <c r="X21" s="223" t="s">
        <v>471</v>
      </c>
      <c r="Y21" s="198"/>
    </row>
    <row r="22" spans="1:40" s="206" customFormat="1" ht="43.95" customHeight="1">
      <c r="A22" s="223">
        <v>12</v>
      </c>
      <c r="B22" s="223" t="s">
        <v>429</v>
      </c>
      <c r="C22" s="223" t="s">
        <v>34</v>
      </c>
      <c r="D22" s="223" t="s">
        <v>168</v>
      </c>
      <c r="E22" s="223" t="s">
        <v>472</v>
      </c>
      <c r="F22" s="224" t="s">
        <v>473</v>
      </c>
      <c r="G22" s="225">
        <v>600</v>
      </c>
      <c r="H22" s="222">
        <f t="shared" si="3"/>
        <v>400</v>
      </c>
      <c r="I22" s="247"/>
      <c r="J22" s="247">
        <v>400</v>
      </c>
      <c r="K22" s="247"/>
      <c r="L22" s="248">
        <f t="shared" si="4"/>
        <v>200</v>
      </c>
      <c r="M22" s="224"/>
      <c r="N22" s="224"/>
      <c r="O22" s="223"/>
      <c r="P22" s="223"/>
      <c r="Q22" s="223"/>
      <c r="R22" s="223"/>
      <c r="S22" s="223"/>
      <c r="T22" s="223"/>
      <c r="U22" s="223"/>
      <c r="V22" s="223"/>
      <c r="W22" s="223" t="s">
        <v>142</v>
      </c>
      <c r="X22" s="223" t="s">
        <v>474</v>
      </c>
      <c r="Y22" s="198"/>
    </row>
    <row r="23" spans="1:40" s="12" customFormat="1" ht="112.95" customHeight="1">
      <c r="A23" s="223">
        <v>13</v>
      </c>
      <c r="B23" s="223" t="s">
        <v>318</v>
      </c>
      <c r="C23" s="223" t="s">
        <v>34</v>
      </c>
      <c r="D23" s="223" t="s">
        <v>152</v>
      </c>
      <c r="E23" s="223" t="s">
        <v>319</v>
      </c>
      <c r="F23" s="224" t="s">
        <v>478</v>
      </c>
      <c r="G23" s="225">
        <v>227</v>
      </c>
      <c r="H23" s="222">
        <f t="shared" si="3"/>
        <v>227</v>
      </c>
      <c r="I23" s="247">
        <v>227</v>
      </c>
      <c r="J23" s="250"/>
      <c r="K23" s="250"/>
      <c r="L23" s="248">
        <f t="shared" si="4"/>
        <v>0</v>
      </c>
      <c r="M23" s="233" t="s">
        <v>321</v>
      </c>
      <c r="N23" s="224"/>
      <c r="O23" s="223"/>
      <c r="P23" s="223"/>
      <c r="Q23" s="198">
        <v>0.01</v>
      </c>
      <c r="R23" s="276">
        <v>0</v>
      </c>
      <c r="S23" s="276">
        <v>0</v>
      </c>
      <c r="T23" s="276">
        <v>0.01</v>
      </c>
      <c r="U23" s="276">
        <v>0</v>
      </c>
      <c r="V23" s="276" t="s">
        <v>322</v>
      </c>
      <c r="W23" s="223" t="s">
        <v>323</v>
      </c>
      <c r="X23" s="223" t="s">
        <v>479</v>
      </c>
      <c r="Y23" s="267"/>
    </row>
    <row r="24" spans="1:40" s="207" customFormat="1" ht="81" customHeight="1">
      <c r="A24" s="223">
        <v>14</v>
      </c>
      <c r="B24" s="227" t="s">
        <v>476</v>
      </c>
      <c r="C24" s="228" t="s">
        <v>34</v>
      </c>
      <c r="D24" s="223" t="s">
        <v>168</v>
      </c>
      <c r="E24" s="228" t="s">
        <v>36</v>
      </c>
      <c r="F24" s="227" t="s">
        <v>477</v>
      </c>
      <c r="G24" s="428">
        <v>200</v>
      </c>
      <c r="H24" s="222">
        <f t="shared" si="3"/>
        <v>200</v>
      </c>
      <c r="I24" s="249"/>
      <c r="J24" s="249">
        <v>200</v>
      </c>
      <c r="K24" s="249"/>
      <c r="L24" s="248">
        <f t="shared" si="4"/>
        <v>0</v>
      </c>
      <c r="M24" s="227"/>
      <c r="N24" s="227"/>
      <c r="O24" s="228"/>
      <c r="P24" s="228"/>
      <c r="Q24" s="228"/>
      <c r="R24" s="228"/>
      <c r="S24" s="228"/>
      <c r="T24" s="228"/>
      <c r="U24" s="228"/>
      <c r="V24" s="228"/>
      <c r="W24" s="228"/>
      <c r="X24" s="228"/>
    </row>
    <row r="25" spans="1:40" s="208" customFormat="1" ht="85.05" customHeight="1">
      <c r="A25" s="223">
        <v>15</v>
      </c>
      <c r="B25" s="223" t="s">
        <v>366</v>
      </c>
      <c r="C25" s="223" t="s">
        <v>34</v>
      </c>
      <c r="D25" s="223">
        <v>2024</v>
      </c>
      <c r="E25" s="198" t="s">
        <v>142</v>
      </c>
      <c r="F25" s="224" t="s">
        <v>367</v>
      </c>
      <c r="G25" s="225">
        <v>400</v>
      </c>
      <c r="H25" s="222">
        <f t="shared" si="3"/>
        <v>400</v>
      </c>
      <c r="I25" s="247">
        <v>300</v>
      </c>
      <c r="J25" s="247">
        <v>100</v>
      </c>
      <c r="K25" s="247"/>
      <c r="L25" s="248">
        <f t="shared" si="4"/>
        <v>0</v>
      </c>
      <c r="M25" s="233" t="s">
        <v>368</v>
      </c>
      <c r="N25" s="251"/>
      <c r="O25" s="247">
        <v>15</v>
      </c>
      <c r="P25" s="247">
        <v>5647</v>
      </c>
      <c r="Q25" s="247">
        <v>487</v>
      </c>
      <c r="R25" s="247">
        <v>516</v>
      </c>
      <c r="S25" s="247">
        <v>22476</v>
      </c>
      <c r="T25" s="247">
        <v>1601</v>
      </c>
      <c r="U25" s="247">
        <v>20875</v>
      </c>
      <c r="V25" s="223"/>
      <c r="W25" s="223" t="s">
        <v>480</v>
      </c>
      <c r="X25" s="223" t="s">
        <v>481</v>
      </c>
      <c r="Y25" s="223"/>
    </row>
    <row r="26" spans="1:40" s="12" customFormat="1" ht="135" customHeight="1">
      <c r="A26" s="223">
        <v>16</v>
      </c>
      <c r="B26" s="223" t="s">
        <v>371</v>
      </c>
      <c r="C26" s="224" t="s">
        <v>34</v>
      </c>
      <c r="D26" s="224" t="s">
        <v>152</v>
      </c>
      <c r="E26" s="223" t="s">
        <v>173</v>
      </c>
      <c r="F26" s="224" t="s">
        <v>499</v>
      </c>
      <c r="G26" s="225">
        <v>800</v>
      </c>
      <c r="H26" s="222">
        <f t="shared" si="3"/>
        <v>800</v>
      </c>
      <c r="I26" s="247">
        <v>500</v>
      </c>
      <c r="J26" s="247">
        <v>300</v>
      </c>
      <c r="K26" s="247"/>
      <c r="L26" s="248">
        <f t="shared" si="4"/>
        <v>0</v>
      </c>
      <c r="M26" s="224" t="s">
        <v>373</v>
      </c>
      <c r="N26" s="224" t="s">
        <v>373</v>
      </c>
      <c r="O26" s="223"/>
      <c r="P26" s="223">
        <v>10</v>
      </c>
      <c r="Q26" s="223">
        <v>0.55679999999999996</v>
      </c>
      <c r="R26" s="277"/>
      <c r="S26" s="277">
        <v>0.55679999999999996</v>
      </c>
      <c r="T26" s="277">
        <v>1.5504</v>
      </c>
      <c r="U26" s="277"/>
      <c r="V26" s="277">
        <v>1.5504</v>
      </c>
      <c r="W26" s="252" t="s">
        <v>374</v>
      </c>
      <c r="X26" s="252" t="s">
        <v>375</v>
      </c>
      <c r="Y26" s="267"/>
    </row>
    <row r="27" spans="1:40" s="12" customFormat="1" ht="205.95" customHeight="1">
      <c r="A27" s="223">
        <v>17</v>
      </c>
      <c r="B27" s="223" t="s">
        <v>482</v>
      </c>
      <c r="C27" s="224" t="s">
        <v>34</v>
      </c>
      <c r="D27" s="224" t="s">
        <v>152</v>
      </c>
      <c r="E27" s="223" t="s">
        <v>173</v>
      </c>
      <c r="F27" s="224" t="s">
        <v>500</v>
      </c>
      <c r="G27" s="225">
        <v>1200</v>
      </c>
      <c r="H27" s="222">
        <f t="shared" si="3"/>
        <v>572</v>
      </c>
      <c r="I27" s="247">
        <v>532</v>
      </c>
      <c r="J27" s="247">
        <v>40</v>
      </c>
      <c r="K27" s="247"/>
      <c r="L27" s="248">
        <f t="shared" si="4"/>
        <v>628</v>
      </c>
      <c r="M27" s="224" t="s">
        <v>378</v>
      </c>
      <c r="N27" s="224" t="s">
        <v>379</v>
      </c>
      <c r="O27" s="223">
        <v>19</v>
      </c>
      <c r="P27" s="223">
        <v>153</v>
      </c>
      <c r="Q27" s="223">
        <f>R27+S27</f>
        <v>0.5665</v>
      </c>
      <c r="R27" s="277">
        <v>3.6900000000000002E-2</v>
      </c>
      <c r="S27" s="277">
        <v>0.52959999999999996</v>
      </c>
      <c r="T27" s="277">
        <f>U27+V27</f>
        <v>1.9200999999999999</v>
      </c>
      <c r="U27" s="277">
        <v>0.12909999999999999</v>
      </c>
      <c r="V27" s="277">
        <v>1.7909999999999999</v>
      </c>
      <c r="W27" s="252" t="s">
        <v>484</v>
      </c>
      <c r="X27" s="252" t="s">
        <v>485</v>
      </c>
      <c r="Y27" s="267"/>
    </row>
    <row r="28" spans="1:40" s="209" customFormat="1" ht="166.05" customHeight="1">
      <c r="A28" s="223">
        <v>18</v>
      </c>
      <c r="B28" s="223" t="s">
        <v>256</v>
      </c>
      <c r="C28" s="223" t="s">
        <v>34</v>
      </c>
      <c r="D28" s="223" t="s">
        <v>152</v>
      </c>
      <c r="E28" s="223" t="s">
        <v>173</v>
      </c>
      <c r="F28" s="224" t="s">
        <v>501</v>
      </c>
      <c r="G28" s="225">
        <v>34</v>
      </c>
      <c r="H28" s="222">
        <f t="shared" si="3"/>
        <v>29</v>
      </c>
      <c r="I28" s="223"/>
      <c r="J28" s="223">
        <v>29</v>
      </c>
      <c r="K28" s="209">
        <v>0</v>
      </c>
      <c r="L28" s="248">
        <f t="shared" si="4"/>
        <v>5</v>
      </c>
      <c r="M28" s="224" t="s">
        <v>258</v>
      </c>
      <c r="N28" s="224" t="s">
        <v>259</v>
      </c>
      <c r="O28" s="223">
        <v>19</v>
      </c>
      <c r="P28" s="223">
        <v>153</v>
      </c>
      <c r="Q28" s="223">
        <f>R28+S28</f>
        <v>0.5665</v>
      </c>
      <c r="R28" s="223">
        <v>3.6900000000000002E-2</v>
      </c>
      <c r="S28" s="223">
        <v>0.52959999999999996</v>
      </c>
      <c r="T28" s="223">
        <f>U28+V28</f>
        <v>1.9200999999999999</v>
      </c>
      <c r="U28" s="223">
        <v>0.12909999999999999</v>
      </c>
      <c r="V28" s="223">
        <v>1.7909999999999999</v>
      </c>
      <c r="W28" s="223" t="s">
        <v>260</v>
      </c>
      <c r="X28" s="223" t="s">
        <v>260</v>
      </c>
      <c r="Z28" s="13"/>
      <c r="AA28" s="13"/>
      <c r="AB28" s="13"/>
      <c r="AC28" s="13"/>
      <c r="AD28" s="13"/>
      <c r="AE28" s="13"/>
      <c r="AF28" s="13"/>
      <c r="AG28" s="13"/>
      <c r="AH28" s="13"/>
      <c r="AI28" s="13"/>
      <c r="AJ28" s="13"/>
      <c r="AK28" s="13"/>
      <c r="AL28" s="13"/>
      <c r="AM28" s="13"/>
      <c r="AN28" s="13"/>
    </row>
    <row r="29" spans="1:40" s="210" customFormat="1" ht="34.950000000000003" customHeight="1">
      <c r="A29" s="223"/>
      <c r="B29" s="503" t="s">
        <v>381</v>
      </c>
      <c r="C29" s="504"/>
      <c r="D29" s="504"/>
      <c r="E29" s="504"/>
      <c r="F29" s="505"/>
      <c r="G29" s="230">
        <f>G30+G31+G32+G33</f>
        <v>815.2</v>
      </c>
      <c r="H29" s="418">
        <f>SUM(H30:H33)</f>
        <v>815.2</v>
      </c>
      <c r="I29" s="418">
        <f>SUM(I30:I33)</f>
        <v>0</v>
      </c>
      <c r="J29" s="418">
        <f>SUM(J30:J33)</f>
        <v>195.2</v>
      </c>
      <c r="K29" s="222">
        <f>SUM(K30:K33)</f>
        <v>620</v>
      </c>
      <c r="L29" s="248"/>
      <c r="M29" s="253"/>
      <c r="N29" s="253"/>
      <c r="O29" s="235"/>
      <c r="P29" s="235"/>
      <c r="Q29" s="278"/>
      <c r="R29" s="279"/>
      <c r="S29" s="279"/>
      <c r="T29" s="279"/>
      <c r="U29" s="279"/>
      <c r="V29" s="279"/>
      <c r="W29" s="254"/>
      <c r="X29" s="254"/>
      <c r="Y29" s="235"/>
      <c r="Z29" s="268"/>
      <c r="AA29" s="268"/>
      <c r="AB29" s="268"/>
      <c r="AC29" s="268"/>
      <c r="AD29" s="268"/>
      <c r="AE29" s="268"/>
      <c r="AF29" s="268"/>
      <c r="AG29" s="268"/>
      <c r="AH29" s="268"/>
      <c r="AI29" s="268"/>
      <c r="AJ29" s="268"/>
      <c r="AK29" s="268"/>
      <c r="AL29" s="268"/>
      <c r="AM29" s="268"/>
      <c r="AN29" s="268"/>
    </row>
    <row r="30" spans="1:40" s="206" customFormat="1" ht="172.05" customHeight="1">
      <c r="A30" s="223">
        <v>19</v>
      </c>
      <c r="B30" s="223" t="s">
        <v>486</v>
      </c>
      <c r="C30" s="223" t="s">
        <v>34</v>
      </c>
      <c r="D30" s="223" t="s">
        <v>383</v>
      </c>
      <c r="E30" s="223" t="s">
        <v>384</v>
      </c>
      <c r="F30" s="224" t="s">
        <v>487</v>
      </c>
      <c r="G30" s="225">
        <v>106</v>
      </c>
      <c r="H30" s="222">
        <f>I30+J30+K30</f>
        <v>106</v>
      </c>
      <c r="I30" s="247"/>
      <c r="J30" s="247"/>
      <c r="K30" s="247">
        <v>106</v>
      </c>
      <c r="L30" s="248">
        <f>G30-H30</f>
        <v>0</v>
      </c>
      <c r="M30" s="224" t="s">
        <v>390</v>
      </c>
      <c r="N30" s="224" t="s">
        <v>390</v>
      </c>
      <c r="O30" s="223">
        <v>19</v>
      </c>
      <c r="P30" s="223">
        <v>153</v>
      </c>
      <c r="Q30" s="223">
        <f>R30+S30</f>
        <v>0.5665</v>
      </c>
      <c r="R30" s="277">
        <v>3.6900000000000002E-2</v>
      </c>
      <c r="S30" s="277">
        <v>0.52959999999999996</v>
      </c>
      <c r="T30" s="277">
        <f>U30+V30</f>
        <v>1.9200999999999999</v>
      </c>
      <c r="U30" s="277">
        <v>0.12909999999999999</v>
      </c>
      <c r="V30" s="277">
        <v>1.7909999999999999</v>
      </c>
      <c r="W30" s="228" t="s">
        <v>488</v>
      </c>
      <c r="X30" s="228" t="s">
        <v>488</v>
      </c>
      <c r="Y30" s="198"/>
    </row>
    <row r="31" spans="1:40" s="211" customFormat="1" ht="289.95" customHeight="1">
      <c r="A31" s="223">
        <v>20</v>
      </c>
      <c r="B31" s="232" t="s">
        <v>381</v>
      </c>
      <c r="C31" s="232" t="s">
        <v>391</v>
      </c>
      <c r="D31" s="232" t="s">
        <v>152</v>
      </c>
      <c r="E31" s="232" t="s">
        <v>392</v>
      </c>
      <c r="F31" s="233" t="s">
        <v>393</v>
      </c>
      <c r="G31" s="429">
        <v>178</v>
      </c>
      <c r="H31" s="222">
        <f>I31+J31+K31</f>
        <v>178</v>
      </c>
      <c r="I31" s="247"/>
      <c r="J31" s="247"/>
      <c r="K31" s="247">
        <v>178</v>
      </c>
      <c r="L31" s="255">
        <f>G31-H31</f>
        <v>0</v>
      </c>
      <c r="M31" s="233" t="s">
        <v>394</v>
      </c>
      <c r="N31" s="233" t="s">
        <v>394</v>
      </c>
      <c r="O31" s="223">
        <v>19</v>
      </c>
      <c r="P31" s="223">
        <v>153</v>
      </c>
      <c r="Q31" s="223">
        <f>R31+S31</f>
        <v>0.5665</v>
      </c>
      <c r="R31" s="277">
        <v>3.6900000000000002E-2</v>
      </c>
      <c r="S31" s="277">
        <v>0.52959999999999996</v>
      </c>
      <c r="T31" s="277">
        <f>U31+V31</f>
        <v>1.9200999999999999</v>
      </c>
      <c r="U31" s="277">
        <v>0.12909999999999999</v>
      </c>
      <c r="V31" s="277">
        <v>1.7909999999999999</v>
      </c>
      <c r="W31" s="228" t="s">
        <v>396</v>
      </c>
      <c r="X31" s="228" t="s">
        <v>396</v>
      </c>
      <c r="Y31" s="269"/>
      <c r="Z31" s="270"/>
      <c r="AA31" s="270"/>
      <c r="AB31" s="270"/>
      <c r="AC31" s="270"/>
      <c r="AD31" s="270"/>
      <c r="AE31" s="270"/>
      <c r="AF31" s="270"/>
      <c r="AG31" s="270"/>
      <c r="AH31" s="270"/>
      <c r="AI31" s="270"/>
      <c r="AJ31" s="270"/>
      <c r="AK31" s="270"/>
      <c r="AL31" s="270"/>
      <c r="AM31" s="270"/>
    </row>
    <row r="32" spans="1:40" s="207" customFormat="1" ht="135" customHeight="1">
      <c r="A32" s="223">
        <v>21</v>
      </c>
      <c r="B32" s="232" t="s">
        <v>433</v>
      </c>
      <c r="C32" s="233" t="s">
        <v>34</v>
      </c>
      <c r="D32" s="233" t="s">
        <v>152</v>
      </c>
      <c r="E32" s="232" t="s">
        <v>397</v>
      </c>
      <c r="F32" s="233" t="s">
        <v>489</v>
      </c>
      <c r="G32" s="429">
        <v>275</v>
      </c>
      <c r="H32" s="222">
        <f>I32+J32+K32</f>
        <v>275</v>
      </c>
      <c r="I32" s="247"/>
      <c r="J32" s="247"/>
      <c r="K32" s="247">
        <v>275</v>
      </c>
      <c r="L32" s="255">
        <f>G32-H32</f>
        <v>0</v>
      </c>
      <c r="M32" s="233" t="s">
        <v>399</v>
      </c>
      <c r="N32" s="233" t="s">
        <v>399</v>
      </c>
      <c r="O32" s="223">
        <v>19</v>
      </c>
      <c r="P32" s="223">
        <v>153</v>
      </c>
      <c r="Q32" s="223">
        <f>R32+S32</f>
        <v>0.5665</v>
      </c>
      <c r="R32" s="277">
        <v>3.6900000000000002E-2</v>
      </c>
      <c r="S32" s="277">
        <v>0.52959999999999996</v>
      </c>
      <c r="T32" s="277">
        <f>U32+V32</f>
        <v>1.9200999999999999</v>
      </c>
      <c r="U32" s="277">
        <v>0.12909999999999999</v>
      </c>
      <c r="V32" s="277">
        <v>1.7909999999999999</v>
      </c>
      <c r="W32" s="232" t="s">
        <v>490</v>
      </c>
      <c r="X32" s="232" t="s">
        <v>491</v>
      </c>
      <c r="Y32" s="249"/>
    </row>
    <row r="33" spans="1:25" s="205" customFormat="1" ht="172.05" customHeight="1">
      <c r="A33" s="223">
        <v>22</v>
      </c>
      <c r="B33" s="232" t="s">
        <v>407</v>
      </c>
      <c r="C33" s="233" t="s">
        <v>34</v>
      </c>
      <c r="D33" s="233" t="s">
        <v>152</v>
      </c>
      <c r="E33" s="232" t="s">
        <v>392</v>
      </c>
      <c r="F33" s="233" t="s">
        <v>492</v>
      </c>
      <c r="G33" s="430">
        <v>256.2</v>
      </c>
      <c r="H33" s="418">
        <f>I33+J33+K33</f>
        <v>256.2</v>
      </c>
      <c r="I33" s="256"/>
      <c r="J33" s="256">
        <v>195.2</v>
      </c>
      <c r="K33" s="256">
        <v>61</v>
      </c>
      <c r="L33" s="257">
        <f>G33-H33</f>
        <v>0</v>
      </c>
      <c r="M33" s="233" t="s">
        <v>493</v>
      </c>
      <c r="N33" s="233" t="s">
        <v>404</v>
      </c>
      <c r="O33" s="223">
        <v>19</v>
      </c>
      <c r="P33" s="223">
        <v>153</v>
      </c>
      <c r="Q33" s="223">
        <f>R33+S33</f>
        <v>0.5665</v>
      </c>
      <c r="R33" s="277">
        <v>3.6900000000000002E-2</v>
      </c>
      <c r="S33" s="277">
        <v>0.52959999999999996</v>
      </c>
      <c r="T33" s="277">
        <f>U33+V33</f>
        <v>1.9200999999999999</v>
      </c>
      <c r="U33" s="277">
        <v>0.12909999999999999</v>
      </c>
      <c r="V33" s="277">
        <v>1.7909999999999999</v>
      </c>
      <c r="W33" s="232" t="s">
        <v>405</v>
      </c>
      <c r="X33" s="232" t="s">
        <v>406</v>
      </c>
      <c r="Y33" s="245"/>
    </row>
    <row r="34" spans="1:25" ht="52.95" customHeight="1">
      <c r="A34" s="223"/>
      <c r="B34" s="538" t="s">
        <v>410</v>
      </c>
      <c r="C34" s="538"/>
      <c r="D34" s="538"/>
      <c r="E34" s="538"/>
      <c r="F34" s="538"/>
      <c r="G34" s="235">
        <f>G35+G36+G37</f>
        <v>1305.8</v>
      </c>
      <c r="H34" s="418">
        <f>H35+H36+H37</f>
        <v>1082.8</v>
      </c>
      <c r="I34" s="418">
        <f>I35+I36+I37</f>
        <v>542</v>
      </c>
      <c r="J34" s="418">
        <f>J35+J36+J37</f>
        <v>540.79999999999995</v>
      </c>
      <c r="K34" s="418">
        <f>K35+K36+K37</f>
        <v>0</v>
      </c>
      <c r="L34" s="418"/>
      <c r="M34" s="259"/>
      <c r="N34" s="259"/>
      <c r="O34" s="271"/>
      <c r="P34" s="271"/>
      <c r="Q34" s="280"/>
      <c r="R34" s="281"/>
      <c r="S34" s="281"/>
      <c r="T34" s="281"/>
      <c r="U34" s="281"/>
      <c r="V34" s="281"/>
      <c r="W34" s="260"/>
      <c r="X34" s="260"/>
      <c r="Y34" s="271"/>
    </row>
    <row r="35" spans="1:25" s="207" customFormat="1" ht="61.05" customHeight="1">
      <c r="A35" s="223">
        <v>23</v>
      </c>
      <c r="B35" s="228" t="s">
        <v>411</v>
      </c>
      <c r="C35" s="228" t="s">
        <v>391</v>
      </c>
      <c r="D35" s="228" t="s">
        <v>383</v>
      </c>
      <c r="E35" s="228"/>
      <c r="F35" s="227" t="s">
        <v>412</v>
      </c>
      <c r="G35" s="428">
        <v>542</v>
      </c>
      <c r="H35" s="222">
        <f>I35+J35+K35</f>
        <v>542</v>
      </c>
      <c r="I35" s="261">
        <v>542</v>
      </c>
      <c r="J35" s="261"/>
      <c r="K35" s="261"/>
      <c r="L35" s="248">
        <f>G35-H35</f>
        <v>0</v>
      </c>
      <c r="M35" s="227" t="s">
        <v>413</v>
      </c>
      <c r="N35" s="227" t="s">
        <v>413</v>
      </c>
      <c r="O35" s="228">
        <v>19</v>
      </c>
      <c r="P35" s="228">
        <v>153</v>
      </c>
      <c r="Q35" s="282">
        <v>0.1019</v>
      </c>
      <c r="R35" s="282">
        <v>0.1019</v>
      </c>
      <c r="S35" s="283"/>
      <c r="T35" s="284">
        <v>0.39850000000000002</v>
      </c>
      <c r="U35" s="284">
        <v>0.39850000000000002</v>
      </c>
      <c r="V35" s="283"/>
      <c r="W35" s="228" t="s">
        <v>59</v>
      </c>
      <c r="X35" s="228" t="s">
        <v>414</v>
      </c>
      <c r="Y35" s="249"/>
    </row>
    <row r="36" spans="1:25" s="12" customFormat="1" ht="88.95" customHeight="1">
      <c r="A36" s="223">
        <v>24</v>
      </c>
      <c r="B36" s="228" t="s">
        <v>415</v>
      </c>
      <c r="C36" s="228" t="s">
        <v>34</v>
      </c>
      <c r="D36" s="228" t="s">
        <v>383</v>
      </c>
      <c r="E36" s="228" t="s">
        <v>173</v>
      </c>
      <c r="F36" s="227" t="s">
        <v>416</v>
      </c>
      <c r="G36" s="428">
        <v>240.8</v>
      </c>
      <c r="H36" s="418">
        <f>I36+J36+K36</f>
        <v>240.8</v>
      </c>
      <c r="I36" s="262"/>
      <c r="J36" s="262">
        <v>240.8</v>
      </c>
      <c r="K36" s="262"/>
      <c r="L36" s="248">
        <f>G36-H36</f>
        <v>0</v>
      </c>
      <c r="M36" s="228" t="s">
        <v>417</v>
      </c>
      <c r="N36" s="228" t="s">
        <v>418</v>
      </c>
      <c r="O36" s="223">
        <v>19</v>
      </c>
      <c r="P36" s="223">
        <v>153</v>
      </c>
      <c r="Q36" s="223">
        <f>R36+S36</f>
        <v>0.5665</v>
      </c>
      <c r="R36" s="277">
        <v>3.6900000000000002E-2</v>
      </c>
      <c r="S36" s="277">
        <v>0.52959999999999996</v>
      </c>
      <c r="T36" s="277">
        <f>U36+V36</f>
        <v>1.9200999999999999</v>
      </c>
      <c r="U36" s="277">
        <v>0.12909999999999999</v>
      </c>
      <c r="V36" s="277">
        <v>1.7909999999999999</v>
      </c>
      <c r="W36" s="228" t="s">
        <v>68</v>
      </c>
      <c r="X36" s="228" t="s">
        <v>173</v>
      </c>
      <c r="Y36" s="267"/>
    </row>
    <row r="37" spans="1:25" s="12" customFormat="1" ht="148.05000000000001" customHeight="1">
      <c r="A37" s="223">
        <v>10</v>
      </c>
      <c r="B37" s="223" t="s">
        <v>188</v>
      </c>
      <c r="C37" s="224" t="s">
        <v>34</v>
      </c>
      <c r="D37" s="224" t="s">
        <v>152</v>
      </c>
      <c r="E37" s="223" t="s">
        <v>173</v>
      </c>
      <c r="F37" s="224" t="s">
        <v>189</v>
      </c>
      <c r="G37" s="225">
        <v>523</v>
      </c>
      <c r="H37" s="222">
        <f>I37+J37+K37</f>
        <v>300</v>
      </c>
      <c r="I37" s="247"/>
      <c r="J37" s="247">
        <v>300</v>
      </c>
      <c r="K37" s="247"/>
      <c r="L37" s="248">
        <f>G37-H37</f>
        <v>223</v>
      </c>
      <c r="M37" s="224" t="s">
        <v>190</v>
      </c>
      <c r="N37" s="224" t="s">
        <v>191</v>
      </c>
      <c r="O37" s="223" t="s">
        <v>68</v>
      </c>
      <c r="P37" s="223" t="s">
        <v>192</v>
      </c>
      <c r="Q37" s="228">
        <v>19</v>
      </c>
      <c r="R37" s="228">
        <v>153</v>
      </c>
      <c r="S37" s="282">
        <v>0.5665</v>
      </c>
      <c r="T37" s="282">
        <v>1.9200999999999999</v>
      </c>
      <c r="U37" s="282"/>
      <c r="V37" s="267"/>
      <c r="W37" s="228" t="s">
        <v>59</v>
      </c>
      <c r="X37" s="228" t="s">
        <v>193</v>
      </c>
      <c r="Y37" s="267"/>
    </row>
  </sheetData>
  <autoFilter ref="A1:Y37" xr:uid="{00000000-0009-0000-0000-000009000000}"/>
  <mergeCells count="31">
    <mergeCell ref="W4:W8"/>
    <mergeCell ref="X4:X8"/>
    <mergeCell ref="Y4:Y8"/>
    <mergeCell ref="O5:P7"/>
    <mergeCell ref="Q5:S7"/>
    <mergeCell ref="T5:V7"/>
    <mergeCell ref="B34:F34"/>
    <mergeCell ref="A4:A8"/>
    <mergeCell ref="B4:B8"/>
    <mergeCell ref="C4:C8"/>
    <mergeCell ref="D4:D8"/>
    <mergeCell ref="E4:E8"/>
    <mergeCell ref="F4:F8"/>
    <mergeCell ref="M4:V4"/>
    <mergeCell ref="A9:F9"/>
    <mergeCell ref="B10:F10"/>
    <mergeCell ref="B20:F20"/>
    <mergeCell ref="B29:F29"/>
    <mergeCell ref="G4:G8"/>
    <mergeCell ref="H4:H8"/>
    <mergeCell ref="I4:I8"/>
    <mergeCell ref="J4:J8"/>
    <mergeCell ref="K4:K8"/>
    <mergeCell ref="L4:L8"/>
    <mergeCell ref="M5:M8"/>
    <mergeCell ref="N5:N8"/>
    <mergeCell ref="A2:Y2"/>
    <mergeCell ref="A3:B3"/>
    <mergeCell ref="C3:F3"/>
    <mergeCell ref="N3:Q3"/>
    <mergeCell ref="T3:W3"/>
  </mergeCells>
  <phoneticPr fontId="105"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N35"/>
  <sheetViews>
    <sheetView topLeftCell="A25" workbookViewId="0">
      <selection activeCell="F15" sqref="F15"/>
    </sheetView>
  </sheetViews>
  <sheetFormatPr defaultColWidth="9" defaultRowHeight="14.25" customHeight="1"/>
  <cols>
    <col min="1" max="1" width="5.6328125" style="13" customWidth="1"/>
    <col min="2" max="2" width="22.81640625" style="13" customWidth="1"/>
    <col min="3" max="5" width="10.1796875" style="13" customWidth="1"/>
    <col min="6" max="6" width="76.36328125" style="14" customWidth="1"/>
    <col min="7" max="8" width="11.36328125" style="130" customWidth="1"/>
    <col min="9" max="9" width="10.6328125" style="130" customWidth="1"/>
    <col min="10" max="10" width="43.1796875" style="15" customWidth="1"/>
    <col min="11" max="11" width="76" style="15" customWidth="1"/>
    <col min="12" max="12" width="9" style="16"/>
    <col min="13" max="13" width="11.453125" style="16" customWidth="1"/>
    <col min="14" max="14" width="22.6328125" style="13" customWidth="1"/>
    <col min="15" max="26" width="9" style="17"/>
    <col min="27" max="40" width="9" style="18"/>
  </cols>
  <sheetData>
    <row r="1" spans="1:14" ht="25.5" customHeight="1">
      <c r="A1" s="4" t="s">
        <v>494</v>
      </c>
      <c r="B1" s="19"/>
      <c r="C1" s="19"/>
      <c r="D1" s="19"/>
      <c r="E1" s="19"/>
      <c r="F1" s="4"/>
      <c r="G1" s="131"/>
      <c r="H1" s="131"/>
      <c r="I1" s="131"/>
      <c r="J1" s="4"/>
      <c r="K1" s="4"/>
      <c r="L1" s="43"/>
      <c r="M1" s="43"/>
      <c r="N1" s="19"/>
    </row>
    <row r="2" spans="1:14" ht="55.5" customHeight="1">
      <c r="A2" s="489" t="s">
        <v>438</v>
      </c>
      <c r="B2" s="489"/>
      <c r="C2" s="489"/>
      <c r="D2" s="489"/>
      <c r="E2" s="489"/>
      <c r="F2" s="490"/>
      <c r="G2" s="520"/>
      <c r="H2" s="520"/>
      <c r="I2" s="520"/>
      <c r="J2" s="490"/>
      <c r="K2" s="490"/>
      <c r="L2" s="492"/>
      <c r="M2" s="492"/>
      <c r="N2" s="489"/>
    </row>
    <row r="3" spans="1:14" s="1" customFormat="1" ht="19.05" customHeight="1">
      <c r="A3" s="493"/>
      <c r="B3" s="494"/>
      <c r="C3" s="495"/>
      <c r="D3" s="495"/>
      <c r="E3" s="495"/>
      <c r="F3" s="495"/>
      <c r="G3" s="162"/>
      <c r="H3" s="162"/>
      <c r="I3" s="162"/>
      <c r="J3" s="21"/>
      <c r="K3" s="22"/>
      <c r="L3" s="44"/>
      <c r="M3" s="9"/>
      <c r="N3" s="45"/>
    </row>
    <row r="4" spans="1:14" s="2" customFormat="1" ht="45" customHeight="1">
      <c r="A4" s="499" t="s">
        <v>6</v>
      </c>
      <c r="B4" s="500" t="s">
        <v>7</v>
      </c>
      <c r="C4" s="500" t="s">
        <v>8</v>
      </c>
      <c r="D4" s="500" t="s">
        <v>9</v>
      </c>
      <c r="E4" s="500" t="s">
        <v>10</v>
      </c>
      <c r="F4" s="500" t="s">
        <v>11</v>
      </c>
      <c r="G4" s="521" t="s">
        <v>12</v>
      </c>
      <c r="H4" s="522" t="s">
        <v>439</v>
      </c>
      <c r="I4" s="522" t="s">
        <v>440</v>
      </c>
      <c r="J4" s="497" t="s">
        <v>13</v>
      </c>
      <c r="K4" s="497"/>
      <c r="L4" s="500" t="s">
        <v>14</v>
      </c>
      <c r="M4" s="500" t="s">
        <v>15</v>
      </c>
      <c r="N4" s="500" t="s">
        <v>17</v>
      </c>
    </row>
    <row r="5" spans="1:14" s="2" customFormat="1" ht="20.100000000000001" customHeight="1">
      <c r="A5" s="499"/>
      <c r="B5" s="500"/>
      <c r="C5" s="500"/>
      <c r="D5" s="500"/>
      <c r="E5" s="500"/>
      <c r="F5" s="500"/>
      <c r="G5" s="521"/>
      <c r="H5" s="523"/>
      <c r="I5" s="523"/>
      <c r="J5" s="497" t="s">
        <v>18</v>
      </c>
      <c r="K5" s="506" t="s">
        <v>19</v>
      </c>
      <c r="L5" s="500"/>
      <c r="M5" s="500"/>
      <c r="N5" s="500"/>
    </row>
    <row r="6" spans="1:14" s="2" customFormat="1" ht="19.5" customHeight="1">
      <c r="A6" s="499"/>
      <c r="B6" s="500"/>
      <c r="C6" s="500"/>
      <c r="D6" s="500"/>
      <c r="E6" s="500"/>
      <c r="F6" s="500"/>
      <c r="G6" s="521"/>
      <c r="H6" s="523"/>
      <c r="I6" s="523"/>
      <c r="J6" s="497"/>
      <c r="K6" s="506"/>
      <c r="L6" s="500"/>
      <c r="M6" s="500"/>
      <c r="N6" s="500"/>
    </row>
    <row r="7" spans="1:14" s="2" customFormat="1" ht="18" customHeight="1">
      <c r="A7" s="499"/>
      <c r="B7" s="500"/>
      <c r="C7" s="500"/>
      <c r="D7" s="500"/>
      <c r="E7" s="500"/>
      <c r="F7" s="500"/>
      <c r="G7" s="521"/>
      <c r="H7" s="523"/>
      <c r="I7" s="523"/>
      <c r="J7" s="497"/>
      <c r="K7" s="506"/>
      <c r="L7" s="500"/>
      <c r="M7" s="500"/>
      <c r="N7" s="500"/>
    </row>
    <row r="8" spans="1:14" s="2" customFormat="1" ht="91.05" customHeight="1">
      <c r="A8" s="499"/>
      <c r="B8" s="500"/>
      <c r="C8" s="500"/>
      <c r="D8" s="500"/>
      <c r="E8" s="500"/>
      <c r="F8" s="500"/>
      <c r="G8" s="521"/>
      <c r="H8" s="524"/>
      <c r="I8" s="524"/>
      <c r="J8" s="497"/>
      <c r="K8" s="506"/>
      <c r="L8" s="500"/>
      <c r="M8" s="500"/>
      <c r="N8" s="500"/>
    </row>
    <row r="9" spans="1:14" s="3" customFormat="1" ht="40.950000000000003" customHeight="1">
      <c r="A9" s="499" t="s">
        <v>30</v>
      </c>
      <c r="B9" s="499"/>
      <c r="C9" s="499"/>
      <c r="D9" s="499"/>
      <c r="E9" s="499"/>
      <c r="F9" s="499"/>
      <c r="G9" s="222">
        <f>G10+G20+G29+G32</f>
        <v>10136</v>
      </c>
      <c r="H9" s="222">
        <f>H10+H20+H29+H32</f>
        <v>5631</v>
      </c>
      <c r="I9" s="222">
        <f>I10+I20+I29+I32</f>
        <v>4505</v>
      </c>
      <c r="J9" s="243"/>
      <c r="K9" s="244"/>
      <c r="L9" s="218"/>
      <c r="M9" s="218"/>
      <c r="N9" s="218"/>
    </row>
    <row r="10" spans="1:14" s="3" customFormat="1" ht="42" customHeight="1">
      <c r="A10" s="217"/>
      <c r="B10" s="500" t="s">
        <v>31</v>
      </c>
      <c r="C10" s="500"/>
      <c r="D10" s="500"/>
      <c r="E10" s="500"/>
      <c r="F10" s="501"/>
      <c r="G10" s="222">
        <f t="shared" ref="G10:G16" si="0">H10+I10</f>
        <v>6577</v>
      </c>
      <c r="H10" s="222">
        <f>SUM(H11:H19)</f>
        <v>3430</v>
      </c>
      <c r="I10" s="222">
        <f>SUM(I11:I19)</f>
        <v>3147</v>
      </c>
      <c r="J10" s="243"/>
      <c r="K10" s="244"/>
      <c r="L10" s="218"/>
      <c r="M10" s="218"/>
      <c r="N10" s="218"/>
    </row>
    <row r="11" spans="1:14" s="49" customFormat="1" ht="154.05000000000001" customHeight="1">
      <c r="A11" s="260">
        <v>1</v>
      </c>
      <c r="B11" s="260" t="s">
        <v>426</v>
      </c>
      <c r="C11" s="260" t="s">
        <v>34</v>
      </c>
      <c r="D11" s="260" t="s">
        <v>152</v>
      </c>
      <c r="E11" s="260" t="s">
        <v>441</v>
      </c>
      <c r="F11" s="407" t="s">
        <v>517</v>
      </c>
      <c r="G11" s="408">
        <f t="shared" si="0"/>
        <v>1300</v>
      </c>
      <c r="H11" s="260">
        <v>1300</v>
      </c>
      <c r="I11" s="260"/>
      <c r="J11" s="407" t="s">
        <v>443</v>
      </c>
      <c r="K11" s="407" t="s">
        <v>518</v>
      </c>
      <c r="L11" s="260" t="s">
        <v>68</v>
      </c>
      <c r="M11" s="260" t="s">
        <v>60</v>
      </c>
      <c r="N11" s="420"/>
    </row>
    <row r="12" spans="1:14" s="17" customFormat="1" ht="130.94999999999999" customHeight="1">
      <c r="A12" s="260">
        <v>2</v>
      </c>
      <c r="B12" s="260" t="s">
        <v>457</v>
      </c>
      <c r="C12" s="260" t="s">
        <v>34</v>
      </c>
      <c r="D12" s="260" t="s">
        <v>152</v>
      </c>
      <c r="E12" s="260" t="s">
        <v>36</v>
      </c>
      <c r="F12" s="407" t="s">
        <v>519</v>
      </c>
      <c r="G12" s="408">
        <f t="shared" si="0"/>
        <v>2000</v>
      </c>
      <c r="H12" s="409">
        <v>1500</v>
      </c>
      <c r="I12" s="409">
        <v>500</v>
      </c>
      <c r="J12" s="407" t="s">
        <v>66</v>
      </c>
      <c r="K12" s="407" t="s">
        <v>520</v>
      </c>
      <c r="L12" s="260" t="s">
        <v>68</v>
      </c>
      <c r="M12" s="260" t="s">
        <v>459</v>
      </c>
      <c r="N12" s="271"/>
    </row>
    <row r="13" spans="1:14" s="17" customFormat="1" ht="265.05" customHeight="1">
      <c r="A13" s="260">
        <v>3</v>
      </c>
      <c r="B13" s="260" t="s">
        <v>427</v>
      </c>
      <c r="C13" s="260" t="s">
        <v>125</v>
      </c>
      <c r="D13" s="260" t="s">
        <v>35</v>
      </c>
      <c r="E13" s="260" t="s">
        <v>36</v>
      </c>
      <c r="F13" s="417" t="s">
        <v>521</v>
      </c>
      <c r="G13" s="408">
        <f t="shared" si="0"/>
        <v>474</v>
      </c>
      <c r="H13" s="409"/>
      <c r="I13" s="409">
        <v>474</v>
      </c>
      <c r="J13" s="407" t="s">
        <v>449</v>
      </c>
      <c r="K13" s="407" t="s">
        <v>522</v>
      </c>
      <c r="L13" s="260" t="s">
        <v>68</v>
      </c>
      <c r="M13" s="260" t="s">
        <v>461</v>
      </c>
      <c r="N13" s="271"/>
    </row>
    <row r="14" spans="1:14" s="17" customFormat="1" ht="237" customHeight="1">
      <c r="A14" s="260">
        <v>4</v>
      </c>
      <c r="B14" s="260" t="s">
        <v>462</v>
      </c>
      <c r="C14" s="260" t="s">
        <v>34</v>
      </c>
      <c r="D14" s="260" t="s">
        <v>152</v>
      </c>
      <c r="E14" s="260" t="s">
        <v>36</v>
      </c>
      <c r="F14" s="407" t="s">
        <v>523</v>
      </c>
      <c r="G14" s="408">
        <f t="shared" si="0"/>
        <v>500</v>
      </c>
      <c r="H14" s="409"/>
      <c r="I14" s="409">
        <v>500</v>
      </c>
      <c r="J14" s="407" t="s">
        <v>464</v>
      </c>
      <c r="K14" s="407" t="s">
        <v>100</v>
      </c>
      <c r="L14" s="260" t="s">
        <v>46</v>
      </c>
      <c r="M14" s="260" t="s">
        <v>47</v>
      </c>
      <c r="N14" s="271"/>
    </row>
    <row r="15" spans="1:14" s="17" customFormat="1" ht="277.05" customHeight="1">
      <c r="A15" s="260">
        <v>5</v>
      </c>
      <c r="B15" s="260" t="s">
        <v>465</v>
      </c>
      <c r="C15" s="260" t="s">
        <v>34</v>
      </c>
      <c r="D15" s="260" t="s">
        <v>152</v>
      </c>
      <c r="E15" s="260" t="s">
        <v>36</v>
      </c>
      <c r="F15" s="407" t="s">
        <v>466</v>
      </c>
      <c r="G15" s="408">
        <f t="shared" si="0"/>
        <v>400</v>
      </c>
      <c r="H15" s="271"/>
      <c r="I15" s="271">
        <v>400</v>
      </c>
      <c r="J15" s="407" t="s">
        <v>38</v>
      </c>
      <c r="K15" s="407" t="s">
        <v>39</v>
      </c>
      <c r="L15" s="260" t="s">
        <v>46</v>
      </c>
      <c r="M15" s="260" t="s">
        <v>446</v>
      </c>
      <c r="N15" s="271"/>
    </row>
    <row r="16" spans="1:14" s="17" customFormat="1" ht="147" customHeight="1">
      <c r="A16" s="260">
        <v>6</v>
      </c>
      <c r="B16" s="260" t="s">
        <v>524</v>
      </c>
      <c r="C16" s="260" t="s">
        <v>34</v>
      </c>
      <c r="D16" s="260" t="s">
        <v>152</v>
      </c>
      <c r="E16" s="260" t="s">
        <v>173</v>
      </c>
      <c r="F16" s="407" t="s">
        <v>525</v>
      </c>
      <c r="G16" s="260">
        <f t="shared" si="0"/>
        <v>630</v>
      </c>
      <c r="H16" s="260">
        <v>630</v>
      </c>
      <c r="I16" s="260"/>
      <c r="J16" s="407" t="s">
        <v>526</v>
      </c>
      <c r="K16" s="407" t="s">
        <v>527</v>
      </c>
      <c r="L16" s="260" t="s">
        <v>46</v>
      </c>
      <c r="M16" s="260" t="s">
        <v>176</v>
      </c>
      <c r="N16" s="271"/>
    </row>
    <row r="17" spans="1:14" s="17" customFormat="1" ht="81" customHeight="1">
      <c r="A17" s="260">
        <v>7</v>
      </c>
      <c r="B17" s="260" t="s">
        <v>528</v>
      </c>
      <c r="C17" s="260" t="s">
        <v>34</v>
      </c>
      <c r="D17" s="260" t="s">
        <v>152</v>
      </c>
      <c r="E17" s="260" t="s">
        <v>529</v>
      </c>
      <c r="F17" s="407" t="s">
        <v>530</v>
      </c>
      <c r="G17" s="260">
        <v>550</v>
      </c>
      <c r="H17" s="260"/>
      <c r="I17" s="260">
        <v>550</v>
      </c>
      <c r="J17" s="407" t="s">
        <v>531</v>
      </c>
      <c r="K17" s="407" t="s">
        <v>531</v>
      </c>
      <c r="L17" s="260"/>
      <c r="M17" s="260"/>
      <c r="N17" s="271"/>
    </row>
    <row r="18" spans="1:14" s="17" customFormat="1" ht="96" customHeight="1">
      <c r="A18" s="260">
        <v>8</v>
      </c>
      <c r="B18" s="260" t="s">
        <v>188</v>
      </c>
      <c r="C18" s="260" t="s">
        <v>34</v>
      </c>
      <c r="D18" s="260" t="s">
        <v>152</v>
      </c>
      <c r="E18" s="260" t="s">
        <v>173</v>
      </c>
      <c r="F18" s="407" t="s">
        <v>189</v>
      </c>
      <c r="G18" s="408">
        <f>H18+I18</f>
        <v>523</v>
      </c>
      <c r="H18" s="409"/>
      <c r="I18" s="409">
        <v>523</v>
      </c>
      <c r="J18" s="407" t="s">
        <v>190</v>
      </c>
      <c r="K18" s="407" t="s">
        <v>191</v>
      </c>
      <c r="L18" s="260" t="s">
        <v>59</v>
      </c>
      <c r="M18" s="260" t="s">
        <v>193</v>
      </c>
      <c r="N18" s="271"/>
    </row>
    <row r="19" spans="1:14" s="17" customFormat="1" ht="43.95" customHeight="1">
      <c r="A19" s="260">
        <v>9</v>
      </c>
      <c r="B19" s="260" t="s">
        <v>429</v>
      </c>
      <c r="C19" s="260" t="s">
        <v>34</v>
      </c>
      <c r="D19" s="260" t="s">
        <v>168</v>
      </c>
      <c r="E19" s="260" t="s">
        <v>472</v>
      </c>
      <c r="F19" s="407" t="s">
        <v>473</v>
      </c>
      <c r="G19" s="408">
        <f>H19+I19</f>
        <v>200</v>
      </c>
      <c r="H19" s="409"/>
      <c r="I19" s="409">
        <v>200</v>
      </c>
      <c r="J19" s="407"/>
      <c r="K19" s="407"/>
      <c r="L19" s="260" t="s">
        <v>142</v>
      </c>
      <c r="M19" s="260" t="s">
        <v>474</v>
      </c>
      <c r="N19" s="271"/>
    </row>
    <row r="20" spans="1:14" s="205" customFormat="1" ht="40.950000000000003" customHeight="1">
      <c r="A20" s="226"/>
      <c r="B20" s="500" t="s">
        <v>194</v>
      </c>
      <c r="C20" s="500"/>
      <c r="D20" s="500"/>
      <c r="E20" s="500"/>
      <c r="F20" s="500"/>
      <c r="G20" s="222">
        <f>SUM(G21:G28)</f>
        <v>2286</v>
      </c>
      <c r="H20" s="222">
        <f>SUM(H21:H28)</f>
        <v>1659</v>
      </c>
      <c r="I20" s="222">
        <f>SUM(I21:I28)</f>
        <v>627</v>
      </c>
      <c r="J20" s="225"/>
      <c r="K20" s="225"/>
      <c r="L20" s="226"/>
      <c r="M20" s="226"/>
      <c r="N20" s="245"/>
    </row>
    <row r="21" spans="1:14" s="17" customFormat="1" ht="247.95" customHeight="1">
      <c r="A21" s="260">
        <v>10</v>
      </c>
      <c r="B21" s="260" t="s">
        <v>428</v>
      </c>
      <c r="C21" s="260" t="s">
        <v>34</v>
      </c>
      <c r="D21" s="260" t="s">
        <v>168</v>
      </c>
      <c r="E21" s="260" t="s">
        <v>173</v>
      </c>
      <c r="F21" s="407" t="s">
        <v>532</v>
      </c>
      <c r="G21" s="260">
        <f>H21+I21</f>
        <v>432</v>
      </c>
      <c r="H21" s="260">
        <v>100</v>
      </c>
      <c r="I21" s="260">
        <v>332</v>
      </c>
      <c r="J21" s="411" t="s">
        <v>199</v>
      </c>
      <c r="K21" s="411"/>
      <c r="L21" s="260" t="s">
        <v>173</v>
      </c>
      <c r="M21" s="260" t="s">
        <v>471</v>
      </c>
      <c r="N21" s="271"/>
    </row>
    <row r="22" spans="1:14" s="17" customFormat="1" ht="112.95" customHeight="1">
      <c r="A22" s="260">
        <v>11</v>
      </c>
      <c r="B22" s="260" t="s">
        <v>533</v>
      </c>
      <c r="C22" s="260" t="s">
        <v>34</v>
      </c>
      <c r="D22" s="260" t="s">
        <v>152</v>
      </c>
      <c r="E22" s="260" t="s">
        <v>319</v>
      </c>
      <c r="F22" s="407" t="s">
        <v>534</v>
      </c>
      <c r="G22" s="408">
        <f>H22+I22</f>
        <v>227</v>
      </c>
      <c r="H22" s="409">
        <v>227</v>
      </c>
      <c r="I22" s="421"/>
      <c r="J22" s="411" t="s">
        <v>321</v>
      </c>
      <c r="K22" s="407"/>
      <c r="L22" s="260" t="s">
        <v>323</v>
      </c>
      <c r="M22" s="260" t="s">
        <v>479</v>
      </c>
      <c r="N22" s="271"/>
    </row>
    <row r="23" spans="1:14" s="17" customFormat="1" ht="52.05" customHeight="1">
      <c r="A23" s="260">
        <v>12</v>
      </c>
      <c r="B23" s="260" t="s">
        <v>476</v>
      </c>
      <c r="C23" s="260" t="s">
        <v>34</v>
      </c>
      <c r="D23" s="260" t="s">
        <v>168</v>
      </c>
      <c r="E23" s="260" t="s">
        <v>36</v>
      </c>
      <c r="F23" s="407" t="s">
        <v>477</v>
      </c>
      <c r="G23" s="408">
        <f>H23+I23</f>
        <v>200</v>
      </c>
      <c r="H23" s="271">
        <v>200</v>
      </c>
      <c r="I23" s="271"/>
      <c r="J23" s="407"/>
      <c r="K23" s="407"/>
      <c r="L23" s="260"/>
      <c r="M23" s="260"/>
      <c r="N23" s="415"/>
    </row>
    <row r="24" spans="1:14" s="16" customFormat="1" ht="73.05" customHeight="1">
      <c r="A24" s="260">
        <v>13</v>
      </c>
      <c r="B24" s="260" t="s">
        <v>366</v>
      </c>
      <c r="C24" s="260" t="s">
        <v>34</v>
      </c>
      <c r="D24" s="260">
        <v>2024</v>
      </c>
      <c r="E24" s="271" t="s">
        <v>142</v>
      </c>
      <c r="F24" s="407" t="s">
        <v>367</v>
      </c>
      <c r="G24" s="408">
        <f>H24+I24</f>
        <v>400</v>
      </c>
      <c r="H24" s="409">
        <v>300</v>
      </c>
      <c r="I24" s="409">
        <v>100</v>
      </c>
      <c r="J24" s="411" t="s">
        <v>368</v>
      </c>
      <c r="K24" s="422"/>
      <c r="L24" s="260" t="s">
        <v>480</v>
      </c>
      <c r="M24" s="260" t="s">
        <v>481</v>
      </c>
      <c r="N24" s="260"/>
    </row>
    <row r="25" spans="1:14" s="17" customFormat="1" ht="112.95" customHeight="1">
      <c r="A25" s="260">
        <v>14</v>
      </c>
      <c r="B25" s="260" t="s">
        <v>371</v>
      </c>
      <c r="C25" s="260" t="s">
        <v>34</v>
      </c>
      <c r="D25" s="260" t="s">
        <v>152</v>
      </c>
      <c r="E25" s="260" t="s">
        <v>173</v>
      </c>
      <c r="F25" s="407" t="s">
        <v>535</v>
      </c>
      <c r="G25" s="408">
        <f>H25+I25</f>
        <v>500</v>
      </c>
      <c r="H25" s="409">
        <v>500</v>
      </c>
      <c r="I25" s="409"/>
      <c r="J25" s="407" t="s">
        <v>373</v>
      </c>
      <c r="K25" s="407"/>
      <c r="L25" s="260" t="s">
        <v>374</v>
      </c>
      <c r="M25" s="260" t="s">
        <v>375</v>
      </c>
      <c r="N25" s="271"/>
    </row>
    <row r="26" spans="1:14" s="17" customFormat="1" ht="189" customHeight="1">
      <c r="A26" s="260">
        <v>15</v>
      </c>
      <c r="B26" s="260" t="s">
        <v>536</v>
      </c>
      <c r="C26" s="260" t="s">
        <v>34</v>
      </c>
      <c r="D26" s="260" t="s">
        <v>152</v>
      </c>
      <c r="E26" s="260" t="s">
        <v>173</v>
      </c>
      <c r="F26" s="407" t="s">
        <v>537</v>
      </c>
      <c r="G26" s="408">
        <v>175</v>
      </c>
      <c r="H26" s="409"/>
      <c r="I26" s="409">
        <v>175</v>
      </c>
      <c r="J26" s="407"/>
      <c r="K26" s="407"/>
      <c r="L26" s="260"/>
      <c r="M26" s="260"/>
      <c r="N26" s="271"/>
    </row>
    <row r="27" spans="1:14" s="17" customFormat="1" ht="178.05" customHeight="1">
      <c r="A27" s="260">
        <v>16</v>
      </c>
      <c r="B27" s="260" t="s">
        <v>482</v>
      </c>
      <c r="C27" s="260" t="s">
        <v>34</v>
      </c>
      <c r="D27" s="260" t="s">
        <v>152</v>
      </c>
      <c r="E27" s="260" t="s">
        <v>173</v>
      </c>
      <c r="F27" s="407" t="s">
        <v>538</v>
      </c>
      <c r="G27" s="408">
        <f>H27+I27</f>
        <v>332</v>
      </c>
      <c r="H27" s="409">
        <v>332</v>
      </c>
      <c r="I27" s="409"/>
      <c r="J27" s="407" t="s">
        <v>378</v>
      </c>
      <c r="K27" s="407"/>
      <c r="L27" s="260" t="s">
        <v>484</v>
      </c>
      <c r="M27" s="260" t="s">
        <v>485</v>
      </c>
      <c r="N27" s="271"/>
    </row>
    <row r="28" spans="1:14" s="13" customFormat="1" ht="150" customHeight="1">
      <c r="A28" s="260">
        <v>17</v>
      </c>
      <c r="B28" s="260" t="s">
        <v>256</v>
      </c>
      <c r="C28" s="260" t="s">
        <v>34</v>
      </c>
      <c r="D28" s="260" t="s">
        <v>152</v>
      </c>
      <c r="E28" s="260" t="s">
        <v>173</v>
      </c>
      <c r="F28" s="407" t="s">
        <v>539</v>
      </c>
      <c r="G28" s="408">
        <v>20</v>
      </c>
      <c r="H28" s="260"/>
      <c r="I28" s="260">
        <v>20</v>
      </c>
      <c r="J28" s="407" t="s">
        <v>258</v>
      </c>
      <c r="K28" s="407"/>
      <c r="L28" s="260" t="s">
        <v>260</v>
      </c>
      <c r="M28" s="260" t="s">
        <v>260</v>
      </c>
      <c r="N28" s="271"/>
    </row>
    <row r="29" spans="1:14" s="7" customFormat="1" ht="34.950000000000003" customHeight="1">
      <c r="A29" s="348"/>
      <c r="B29" s="499" t="s">
        <v>381</v>
      </c>
      <c r="C29" s="499"/>
      <c r="D29" s="499"/>
      <c r="E29" s="499"/>
      <c r="F29" s="499"/>
      <c r="G29" s="418">
        <f>G30+G31</f>
        <v>335.2</v>
      </c>
      <c r="H29" s="418">
        <f>H30+H31</f>
        <v>0</v>
      </c>
      <c r="I29" s="418">
        <f>I30+I31</f>
        <v>335.2</v>
      </c>
      <c r="J29" s="244"/>
      <c r="K29" s="244"/>
      <c r="L29" s="218"/>
      <c r="M29" s="218"/>
      <c r="N29" s="217"/>
    </row>
    <row r="30" spans="1:14" s="268" customFormat="1" ht="163.95" customHeight="1">
      <c r="A30" s="260">
        <v>18</v>
      </c>
      <c r="B30" s="410" t="s">
        <v>407</v>
      </c>
      <c r="C30" s="411" t="s">
        <v>34</v>
      </c>
      <c r="D30" s="410" t="s">
        <v>152</v>
      </c>
      <c r="E30" s="410" t="s">
        <v>392</v>
      </c>
      <c r="F30" s="411" t="s">
        <v>540</v>
      </c>
      <c r="G30" s="412">
        <v>100</v>
      </c>
      <c r="H30" s="235"/>
      <c r="I30" s="235">
        <v>100</v>
      </c>
      <c r="J30" s="411" t="s">
        <v>493</v>
      </c>
      <c r="K30" s="411" t="s">
        <v>404</v>
      </c>
      <c r="L30" s="410" t="s">
        <v>405</v>
      </c>
      <c r="M30" s="410" t="s">
        <v>406</v>
      </c>
      <c r="N30" s="414"/>
    </row>
    <row r="31" spans="1:14" s="17" customFormat="1" ht="163.05000000000001" customHeight="1">
      <c r="A31" s="260">
        <v>19</v>
      </c>
      <c r="B31" s="410" t="s">
        <v>433</v>
      </c>
      <c r="C31" s="410" t="s">
        <v>34</v>
      </c>
      <c r="D31" s="410" t="s">
        <v>152</v>
      </c>
      <c r="E31" s="410" t="s">
        <v>397</v>
      </c>
      <c r="F31" s="411" t="s">
        <v>541</v>
      </c>
      <c r="G31" s="419">
        <v>235.2</v>
      </c>
      <c r="H31" s="13"/>
      <c r="I31" s="423">
        <v>235.2</v>
      </c>
      <c r="J31" s="411" t="s">
        <v>399</v>
      </c>
      <c r="K31" s="411" t="s">
        <v>399</v>
      </c>
      <c r="L31" s="410" t="s">
        <v>490</v>
      </c>
      <c r="M31" s="410" t="s">
        <v>491</v>
      </c>
      <c r="N31" s="415"/>
    </row>
    <row r="32" spans="1:14" s="5" customFormat="1" ht="52.95" customHeight="1">
      <c r="A32" s="348"/>
      <c r="B32" s="499" t="s">
        <v>410</v>
      </c>
      <c r="C32" s="499"/>
      <c r="D32" s="499"/>
      <c r="E32" s="499"/>
      <c r="F32" s="499"/>
      <c r="G32" s="418">
        <f>G33+G34+G35</f>
        <v>937.8</v>
      </c>
      <c r="H32" s="418">
        <f>H33+H34+H35</f>
        <v>542</v>
      </c>
      <c r="I32" s="418">
        <f>I33+I34+I35</f>
        <v>395.8</v>
      </c>
      <c r="J32" s="424"/>
      <c r="K32" s="424"/>
      <c r="L32" s="348"/>
      <c r="M32" s="348"/>
      <c r="N32" s="351"/>
    </row>
    <row r="33" spans="1:29" s="17" customFormat="1" ht="66" customHeight="1">
      <c r="A33" s="260">
        <v>20</v>
      </c>
      <c r="B33" s="260" t="s">
        <v>411</v>
      </c>
      <c r="C33" s="260" t="s">
        <v>391</v>
      </c>
      <c r="D33" s="260" t="s">
        <v>383</v>
      </c>
      <c r="E33" s="260"/>
      <c r="F33" s="407" t="s">
        <v>542</v>
      </c>
      <c r="G33" s="408">
        <f>H33+I33</f>
        <v>597</v>
      </c>
      <c r="H33" s="409">
        <v>542</v>
      </c>
      <c r="I33" s="409">
        <v>55</v>
      </c>
      <c r="J33" s="407" t="s">
        <v>413</v>
      </c>
      <c r="K33" s="407"/>
      <c r="L33" s="260" t="s">
        <v>59</v>
      </c>
      <c r="M33" s="260" t="s">
        <v>414</v>
      </c>
      <c r="N33" s="271"/>
    </row>
    <row r="34" spans="1:29" s="96" customFormat="1" ht="64.95" customHeight="1">
      <c r="A34" s="260">
        <v>21</v>
      </c>
      <c r="B34" s="260" t="s">
        <v>415</v>
      </c>
      <c r="C34" s="260" t="s">
        <v>34</v>
      </c>
      <c r="D34" s="260" t="s">
        <v>383</v>
      </c>
      <c r="E34" s="260" t="s">
        <v>173</v>
      </c>
      <c r="F34" s="407" t="s">
        <v>416</v>
      </c>
      <c r="G34" s="412">
        <v>240.8</v>
      </c>
      <c r="H34" s="413"/>
      <c r="I34" s="413">
        <v>240.8</v>
      </c>
      <c r="J34" s="260" t="s">
        <v>417</v>
      </c>
      <c r="K34" s="260"/>
      <c r="L34" s="260" t="s">
        <v>68</v>
      </c>
      <c r="M34" s="260" t="s">
        <v>173</v>
      </c>
      <c r="N34" s="308"/>
    </row>
    <row r="35" spans="1:29" s="18" customFormat="1" ht="73.95" customHeight="1">
      <c r="A35" s="223">
        <v>22</v>
      </c>
      <c r="B35" s="407" t="s">
        <v>419</v>
      </c>
      <c r="C35" s="407"/>
      <c r="D35" s="260" t="s">
        <v>152</v>
      </c>
      <c r="E35" s="260"/>
      <c r="F35" s="407" t="s">
        <v>543</v>
      </c>
      <c r="G35" s="260">
        <v>100</v>
      </c>
      <c r="H35" s="260"/>
      <c r="I35" s="260">
        <v>100</v>
      </c>
      <c r="J35" s="407" t="s">
        <v>421</v>
      </c>
      <c r="K35" s="407"/>
      <c r="L35" s="223"/>
      <c r="M35" s="223"/>
      <c r="N35" s="223"/>
      <c r="O35" s="17"/>
      <c r="P35" s="17"/>
      <c r="Q35" s="17"/>
      <c r="R35" s="17"/>
      <c r="S35" s="17"/>
      <c r="T35" s="17"/>
      <c r="U35" s="17"/>
      <c r="V35" s="17"/>
      <c r="W35" s="17"/>
      <c r="X35" s="17"/>
      <c r="Y35" s="17"/>
      <c r="Z35" s="17"/>
      <c r="AA35" s="17"/>
      <c r="AB35" s="17"/>
      <c r="AC35" s="17"/>
    </row>
  </sheetData>
  <autoFilter ref="A1:N35" xr:uid="{00000000-0009-0000-0000-00000A000000}"/>
  <mergeCells count="23">
    <mergeCell ref="B10:F10"/>
    <mergeCell ref="B20:F20"/>
    <mergeCell ref="B29:F29"/>
    <mergeCell ref="B32:F32"/>
    <mergeCell ref="A4:A8"/>
    <mergeCell ref="B4:B8"/>
    <mergeCell ref="C4:C8"/>
    <mergeCell ref="D4:D8"/>
    <mergeCell ref="E4:E8"/>
    <mergeCell ref="F4:F8"/>
    <mergeCell ref="A2:N2"/>
    <mergeCell ref="A3:B3"/>
    <mergeCell ref="C3:F3"/>
    <mergeCell ref="J4:K4"/>
    <mergeCell ref="A9:F9"/>
    <mergeCell ref="G4:G8"/>
    <mergeCell ref="H4:H8"/>
    <mergeCell ref="I4:I8"/>
    <mergeCell ref="J5:J8"/>
    <mergeCell ref="K5:K8"/>
    <mergeCell ref="L4:L8"/>
    <mergeCell ref="M4:M8"/>
    <mergeCell ref="N4:N8"/>
  </mergeCells>
  <phoneticPr fontId="105"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N24"/>
  <sheetViews>
    <sheetView topLeftCell="B13" workbookViewId="0">
      <selection activeCell="F15" sqref="F15"/>
    </sheetView>
  </sheetViews>
  <sheetFormatPr defaultColWidth="9" defaultRowHeight="14.25" customHeight="1"/>
  <cols>
    <col min="1" max="1" width="5.6328125" style="13" customWidth="1"/>
    <col min="2" max="2" width="17.453125" style="13" customWidth="1"/>
    <col min="3" max="5" width="10.1796875" style="13" customWidth="1"/>
    <col min="6" max="6" width="96.6328125" style="14" customWidth="1"/>
    <col min="7" max="8" width="11.36328125" style="130" customWidth="1"/>
    <col min="9" max="9" width="62.453125" style="15" customWidth="1"/>
    <col min="10" max="10" width="49.81640625" style="15" customWidth="1"/>
    <col min="11" max="11" width="9" style="16"/>
    <col min="12" max="12" width="10.81640625" style="16" customWidth="1"/>
    <col min="13" max="13" width="6.81640625" style="13" customWidth="1"/>
    <col min="14" max="27" width="9" style="17"/>
    <col min="28" max="40" width="9" style="18"/>
  </cols>
  <sheetData>
    <row r="1" spans="1:13" ht="25.5" customHeight="1">
      <c r="A1" s="4" t="s">
        <v>544</v>
      </c>
      <c r="B1" s="19"/>
      <c r="C1" s="4"/>
      <c r="D1" s="19"/>
      <c r="E1" s="19"/>
      <c r="F1" s="4"/>
      <c r="G1" s="131"/>
      <c r="H1" s="131"/>
      <c r="I1" s="4"/>
      <c r="J1" s="4"/>
      <c r="K1" s="43"/>
      <c r="L1" s="43"/>
      <c r="M1" s="19"/>
    </row>
    <row r="2" spans="1:13" ht="55.5" customHeight="1">
      <c r="A2" s="489" t="s">
        <v>545</v>
      </c>
      <c r="B2" s="489"/>
      <c r="C2" s="489"/>
      <c r="D2" s="489"/>
      <c r="E2" s="489"/>
      <c r="F2" s="490"/>
      <c r="G2" s="520"/>
      <c r="H2" s="520"/>
      <c r="I2" s="490"/>
      <c r="J2" s="490"/>
      <c r="K2" s="492"/>
      <c r="L2" s="492"/>
      <c r="M2" s="489"/>
    </row>
    <row r="3" spans="1:13" s="1" customFormat="1" ht="19.05" customHeight="1">
      <c r="A3" s="493"/>
      <c r="B3" s="494"/>
      <c r="C3" s="495"/>
      <c r="D3" s="495"/>
      <c r="E3" s="495"/>
      <c r="F3" s="495"/>
      <c r="G3" s="162"/>
      <c r="H3" s="162"/>
      <c r="I3" s="21"/>
      <c r="J3" s="22"/>
      <c r="K3" s="44"/>
      <c r="L3" s="9" t="s">
        <v>5</v>
      </c>
      <c r="M3" s="45"/>
    </row>
    <row r="4" spans="1:13" s="2" customFormat="1" ht="45" customHeight="1">
      <c r="A4" s="499" t="s">
        <v>6</v>
      </c>
      <c r="B4" s="500" t="s">
        <v>7</v>
      </c>
      <c r="C4" s="500" t="s">
        <v>8</v>
      </c>
      <c r="D4" s="500" t="s">
        <v>9</v>
      </c>
      <c r="E4" s="500" t="s">
        <v>10</v>
      </c>
      <c r="F4" s="500" t="s">
        <v>11</v>
      </c>
      <c r="G4" s="521" t="s">
        <v>12</v>
      </c>
      <c r="H4" s="522" t="s">
        <v>454</v>
      </c>
      <c r="I4" s="497" t="s">
        <v>13</v>
      </c>
      <c r="J4" s="497"/>
      <c r="K4" s="500" t="s">
        <v>14</v>
      </c>
      <c r="L4" s="500" t="s">
        <v>15</v>
      </c>
      <c r="M4" s="500" t="s">
        <v>17</v>
      </c>
    </row>
    <row r="5" spans="1:13" s="2" customFormat="1" ht="20.100000000000001" customHeight="1">
      <c r="A5" s="499"/>
      <c r="B5" s="500"/>
      <c r="C5" s="500"/>
      <c r="D5" s="500"/>
      <c r="E5" s="500"/>
      <c r="F5" s="500"/>
      <c r="G5" s="521"/>
      <c r="H5" s="523"/>
      <c r="I5" s="497" t="s">
        <v>18</v>
      </c>
      <c r="J5" s="506" t="s">
        <v>19</v>
      </c>
      <c r="K5" s="500"/>
      <c r="L5" s="500"/>
      <c r="M5" s="500"/>
    </row>
    <row r="6" spans="1:13" s="2" customFormat="1" ht="19.5" customHeight="1">
      <c r="A6" s="499"/>
      <c r="B6" s="500"/>
      <c r="C6" s="500"/>
      <c r="D6" s="500"/>
      <c r="E6" s="500"/>
      <c r="F6" s="500"/>
      <c r="G6" s="521"/>
      <c r="H6" s="523"/>
      <c r="I6" s="497"/>
      <c r="J6" s="506"/>
      <c r="K6" s="500"/>
      <c r="L6" s="500"/>
      <c r="M6" s="500"/>
    </row>
    <row r="7" spans="1:13" s="2" customFormat="1" ht="18" customHeight="1">
      <c r="A7" s="499"/>
      <c r="B7" s="500"/>
      <c r="C7" s="500"/>
      <c r="D7" s="500"/>
      <c r="E7" s="500"/>
      <c r="F7" s="500"/>
      <c r="G7" s="521"/>
      <c r="H7" s="523"/>
      <c r="I7" s="497"/>
      <c r="J7" s="506"/>
      <c r="K7" s="500"/>
      <c r="L7" s="500"/>
      <c r="M7" s="500"/>
    </row>
    <row r="8" spans="1:13" s="2" customFormat="1" ht="39" customHeight="1">
      <c r="A8" s="499"/>
      <c r="B8" s="500"/>
      <c r="C8" s="500"/>
      <c r="D8" s="500"/>
      <c r="E8" s="500"/>
      <c r="F8" s="500"/>
      <c r="G8" s="521"/>
      <c r="H8" s="524"/>
      <c r="I8" s="497"/>
      <c r="J8" s="506"/>
      <c r="K8" s="500"/>
      <c r="L8" s="500"/>
      <c r="M8" s="500"/>
    </row>
    <row r="9" spans="1:13" s="3" customFormat="1" ht="30" customHeight="1">
      <c r="A9" s="499" t="s">
        <v>30</v>
      </c>
      <c r="B9" s="499"/>
      <c r="C9" s="499"/>
      <c r="D9" s="499"/>
      <c r="E9" s="499"/>
      <c r="F9" s="499"/>
      <c r="G9" s="222">
        <f>G10+G14+G18+G23</f>
        <v>3620</v>
      </c>
      <c r="H9" s="222">
        <f>H10+H14+H18+H23</f>
        <v>3620</v>
      </c>
      <c r="I9" s="243"/>
      <c r="J9" s="244"/>
      <c r="K9" s="218"/>
      <c r="L9" s="218"/>
      <c r="M9" s="218"/>
    </row>
    <row r="10" spans="1:13" s="3" customFormat="1" ht="42" customHeight="1">
      <c r="A10" s="217"/>
      <c r="B10" s="500" t="s">
        <v>31</v>
      </c>
      <c r="C10" s="500"/>
      <c r="D10" s="500"/>
      <c r="E10" s="500"/>
      <c r="F10" s="501"/>
      <c r="G10" s="222">
        <f>G11+G12+G13</f>
        <v>2880</v>
      </c>
      <c r="H10" s="222">
        <f>H11+H12+H13</f>
        <v>2880</v>
      </c>
      <c r="I10" s="243"/>
      <c r="J10" s="244"/>
      <c r="K10" s="218"/>
      <c r="L10" s="218"/>
      <c r="M10" s="218"/>
    </row>
    <row r="11" spans="1:13" s="268" customFormat="1" ht="52.95" customHeight="1">
      <c r="A11" s="260">
        <v>1</v>
      </c>
      <c r="B11" s="260" t="s">
        <v>455</v>
      </c>
      <c r="C11" s="260" t="s">
        <v>34</v>
      </c>
      <c r="D11" s="260" t="s">
        <v>152</v>
      </c>
      <c r="E11" s="260" t="s">
        <v>173</v>
      </c>
      <c r="F11" s="407" t="s">
        <v>50</v>
      </c>
      <c r="G11" s="408">
        <f>H11</f>
        <v>2000</v>
      </c>
      <c r="H11" s="271">
        <v>2000</v>
      </c>
      <c r="I11" s="407" t="s">
        <v>51</v>
      </c>
      <c r="J11" s="407" t="s">
        <v>52</v>
      </c>
      <c r="K11" s="260" t="s">
        <v>46</v>
      </c>
      <c r="L11" s="260" t="s">
        <v>446</v>
      </c>
      <c r="M11" s="414"/>
    </row>
    <row r="12" spans="1:13" s="17" customFormat="1" ht="70.95" customHeight="1">
      <c r="A12" s="260">
        <v>2</v>
      </c>
      <c r="B12" s="260" t="s">
        <v>457</v>
      </c>
      <c r="C12" s="260" t="s">
        <v>34</v>
      </c>
      <c r="D12" s="260" t="s">
        <v>152</v>
      </c>
      <c r="E12" s="260" t="s">
        <v>36</v>
      </c>
      <c r="F12" s="407" t="s">
        <v>546</v>
      </c>
      <c r="G12" s="408">
        <f>H12</f>
        <v>200</v>
      </c>
      <c r="H12" s="409">
        <v>200</v>
      </c>
      <c r="I12" s="407" t="s">
        <v>66</v>
      </c>
      <c r="J12" s="407" t="s">
        <v>67</v>
      </c>
      <c r="K12" s="260" t="s">
        <v>68</v>
      </c>
      <c r="L12" s="260" t="s">
        <v>459</v>
      </c>
      <c r="M12" s="271"/>
    </row>
    <row r="13" spans="1:13" s="17" customFormat="1" ht="54" customHeight="1">
      <c r="A13" s="260">
        <v>3</v>
      </c>
      <c r="B13" s="407" t="s">
        <v>475</v>
      </c>
      <c r="C13" s="260" t="s">
        <v>34</v>
      </c>
      <c r="D13" s="260" t="s">
        <v>168</v>
      </c>
      <c r="E13" s="260" t="s">
        <v>36</v>
      </c>
      <c r="F13" s="407" t="s">
        <v>62</v>
      </c>
      <c r="G13" s="408">
        <f>H13</f>
        <v>680</v>
      </c>
      <c r="H13" s="271">
        <v>680</v>
      </c>
      <c r="I13" s="407" t="s">
        <v>63</v>
      </c>
      <c r="J13" s="407" t="s">
        <v>63</v>
      </c>
      <c r="K13" s="260" t="s">
        <v>68</v>
      </c>
      <c r="L13" s="260" t="s">
        <v>36</v>
      </c>
      <c r="M13" s="415"/>
    </row>
    <row r="14" spans="1:13" s="205" customFormat="1" ht="40.950000000000003" customHeight="1">
      <c r="A14" s="226"/>
      <c r="B14" s="500" t="s">
        <v>194</v>
      </c>
      <c r="C14" s="500"/>
      <c r="D14" s="500"/>
      <c r="E14" s="500"/>
      <c r="F14" s="500"/>
      <c r="G14" s="222">
        <f>G16+G17+G15</f>
        <v>200</v>
      </c>
      <c r="H14" s="222">
        <f>H16+H17+H15</f>
        <v>200</v>
      </c>
      <c r="I14" s="222">
        <f>SUM(I17:I24)</f>
        <v>0</v>
      </c>
      <c r="J14" s="225"/>
      <c r="K14" s="245"/>
      <c r="L14" s="245"/>
      <c r="M14" s="264"/>
    </row>
    <row r="15" spans="1:13" s="17" customFormat="1" ht="190.95" customHeight="1">
      <c r="A15" s="260">
        <v>4</v>
      </c>
      <c r="B15" s="260" t="s">
        <v>428</v>
      </c>
      <c r="C15" s="260" t="s">
        <v>34</v>
      </c>
      <c r="D15" s="260" t="s">
        <v>168</v>
      </c>
      <c r="E15" s="260" t="s">
        <v>173</v>
      </c>
      <c r="F15" s="407" t="s">
        <v>532</v>
      </c>
      <c r="G15" s="260">
        <v>86</v>
      </c>
      <c r="H15" s="260">
        <v>86</v>
      </c>
      <c r="I15" s="411" t="s">
        <v>199</v>
      </c>
      <c r="J15" s="411"/>
      <c r="K15" s="260" t="s">
        <v>173</v>
      </c>
      <c r="L15" s="260" t="s">
        <v>471</v>
      </c>
      <c r="M15" s="415"/>
    </row>
    <row r="16" spans="1:13" s="13" customFormat="1" ht="100.05" customHeight="1">
      <c r="A16" s="260">
        <v>5</v>
      </c>
      <c r="B16" s="260" t="s">
        <v>256</v>
      </c>
      <c r="C16" s="260" t="s">
        <v>34</v>
      </c>
      <c r="D16" s="260" t="s">
        <v>152</v>
      </c>
      <c r="E16" s="260" t="s">
        <v>173</v>
      </c>
      <c r="F16" s="407" t="s">
        <v>547</v>
      </c>
      <c r="G16" s="408">
        <v>14</v>
      </c>
      <c r="H16" s="260">
        <v>14</v>
      </c>
      <c r="I16" s="407" t="s">
        <v>258</v>
      </c>
      <c r="J16" s="407"/>
      <c r="K16" s="260" t="s">
        <v>260</v>
      </c>
      <c r="L16" s="260" t="s">
        <v>260</v>
      </c>
      <c r="M16" s="271"/>
    </row>
    <row r="17" spans="1:31" s="17" customFormat="1" ht="154.94999999999999" customHeight="1">
      <c r="A17" s="260">
        <v>6</v>
      </c>
      <c r="B17" s="260" t="s">
        <v>482</v>
      </c>
      <c r="C17" s="260" t="s">
        <v>34</v>
      </c>
      <c r="D17" s="260" t="s">
        <v>152</v>
      </c>
      <c r="E17" s="260" t="s">
        <v>173</v>
      </c>
      <c r="F17" s="407" t="s">
        <v>538</v>
      </c>
      <c r="G17" s="408">
        <v>100</v>
      </c>
      <c r="H17" s="409">
        <v>100</v>
      </c>
      <c r="I17" s="407" t="s">
        <v>378</v>
      </c>
      <c r="J17" s="407" t="s">
        <v>379</v>
      </c>
      <c r="K17" s="260" t="s">
        <v>484</v>
      </c>
      <c r="L17" s="260" t="s">
        <v>485</v>
      </c>
      <c r="M17" s="415"/>
    </row>
    <row r="18" spans="1:31" s="210" customFormat="1" ht="34.950000000000003" customHeight="1">
      <c r="A18" s="223"/>
      <c r="B18" s="538" t="s">
        <v>381</v>
      </c>
      <c r="C18" s="538"/>
      <c r="D18" s="538"/>
      <c r="E18" s="538"/>
      <c r="F18" s="538"/>
      <c r="G18" s="222">
        <f>SUM(G19:G22)</f>
        <v>480</v>
      </c>
      <c r="H18" s="222">
        <f>SUM(H19:H22)</f>
        <v>480</v>
      </c>
      <c r="I18" s="253"/>
      <c r="J18" s="253"/>
      <c r="K18" s="254"/>
      <c r="L18" s="254"/>
      <c r="M18" s="235"/>
      <c r="N18" s="268"/>
      <c r="O18" s="268"/>
      <c r="P18" s="268"/>
      <c r="Q18" s="268"/>
      <c r="R18" s="268"/>
      <c r="S18" s="268"/>
      <c r="T18" s="268"/>
      <c r="U18" s="268"/>
      <c r="V18" s="268"/>
      <c r="W18" s="268"/>
      <c r="X18" s="268"/>
      <c r="Y18" s="268"/>
      <c r="Z18" s="268"/>
      <c r="AA18" s="268"/>
    </row>
    <row r="19" spans="1:31" s="17" customFormat="1" ht="136.94999999999999" customHeight="1">
      <c r="A19" s="260">
        <v>7</v>
      </c>
      <c r="B19" s="260" t="s">
        <v>486</v>
      </c>
      <c r="C19" s="260" t="s">
        <v>34</v>
      </c>
      <c r="D19" s="260" t="s">
        <v>383</v>
      </c>
      <c r="E19" s="260" t="s">
        <v>384</v>
      </c>
      <c r="F19" s="407" t="s">
        <v>451</v>
      </c>
      <c r="G19" s="408">
        <f>H19</f>
        <v>106</v>
      </c>
      <c r="H19" s="409">
        <v>106</v>
      </c>
      <c r="I19" s="407" t="s">
        <v>390</v>
      </c>
      <c r="J19" s="407" t="s">
        <v>390</v>
      </c>
      <c r="K19" s="260" t="s">
        <v>488</v>
      </c>
      <c r="L19" s="260" t="s">
        <v>488</v>
      </c>
      <c r="M19" s="271"/>
    </row>
    <row r="20" spans="1:31" s="406" customFormat="1" ht="195" customHeight="1">
      <c r="A20" s="260">
        <v>8</v>
      </c>
      <c r="B20" s="410" t="s">
        <v>381</v>
      </c>
      <c r="C20" s="410" t="s">
        <v>391</v>
      </c>
      <c r="D20" s="410" t="s">
        <v>152</v>
      </c>
      <c r="E20" s="410" t="s">
        <v>392</v>
      </c>
      <c r="F20" s="411" t="s">
        <v>393</v>
      </c>
      <c r="G20" s="408">
        <f>H20</f>
        <v>178</v>
      </c>
      <c r="H20" s="409">
        <v>178</v>
      </c>
      <c r="I20" s="411" t="s">
        <v>394</v>
      </c>
      <c r="J20" s="411" t="s">
        <v>394</v>
      </c>
      <c r="K20" s="260" t="s">
        <v>396</v>
      </c>
      <c r="L20" s="260" t="s">
        <v>396</v>
      </c>
      <c r="M20" s="416"/>
    </row>
    <row r="21" spans="1:31" s="17" customFormat="1" ht="87" customHeight="1">
      <c r="A21" s="260">
        <v>9</v>
      </c>
      <c r="B21" s="410" t="s">
        <v>433</v>
      </c>
      <c r="C21" s="411" t="s">
        <v>34</v>
      </c>
      <c r="D21" s="410" t="s">
        <v>152</v>
      </c>
      <c r="E21" s="410" t="s">
        <v>397</v>
      </c>
      <c r="F21" s="411" t="s">
        <v>489</v>
      </c>
      <c r="G21" s="412">
        <v>39.799999999999997</v>
      </c>
      <c r="H21" s="413">
        <v>39.799999999999997</v>
      </c>
      <c r="I21" s="411" t="s">
        <v>399</v>
      </c>
      <c r="J21" s="411" t="s">
        <v>399</v>
      </c>
      <c r="K21" s="410" t="s">
        <v>490</v>
      </c>
      <c r="L21" s="410" t="s">
        <v>491</v>
      </c>
      <c r="M21" s="271"/>
    </row>
    <row r="22" spans="1:31" s="268" customFormat="1" ht="90" customHeight="1">
      <c r="A22" s="260">
        <v>10</v>
      </c>
      <c r="B22" s="410" t="s">
        <v>407</v>
      </c>
      <c r="C22" s="411" t="s">
        <v>34</v>
      </c>
      <c r="D22" s="410" t="s">
        <v>152</v>
      </c>
      <c r="E22" s="410" t="s">
        <v>392</v>
      </c>
      <c r="F22" s="411" t="s">
        <v>548</v>
      </c>
      <c r="G22" s="412">
        <v>156.19999999999999</v>
      </c>
      <c r="H22" s="413">
        <v>156.19999999999999</v>
      </c>
      <c r="I22" s="411" t="s">
        <v>493</v>
      </c>
      <c r="J22" s="411" t="s">
        <v>404</v>
      </c>
      <c r="K22" s="410" t="s">
        <v>405</v>
      </c>
      <c r="L22" s="410" t="s">
        <v>406</v>
      </c>
      <c r="M22" s="235"/>
    </row>
    <row r="23" spans="1:31" s="268" customFormat="1" ht="31.95" customHeight="1">
      <c r="A23" s="545" t="s">
        <v>410</v>
      </c>
      <c r="B23" s="546"/>
      <c r="C23" s="546"/>
      <c r="D23" s="546"/>
      <c r="E23" s="546"/>
      <c r="F23" s="547"/>
      <c r="G23" s="412">
        <v>60</v>
      </c>
      <c r="H23" s="413">
        <v>60</v>
      </c>
      <c r="I23" s="411"/>
      <c r="J23" s="63"/>
      <c r="K23" s="410"/>
      <c r="L23" s="410"/>
      <c r="M23" s="235"/>
    </row>
    <row r="24" spans="1:31" s="18" customFormat="1" ht="58.95" customHeight="1">
      <c r="A24" s="223">
        <v>11</v>
      </c>
      <c r="B24" s="410" t="s">
        <v>419</v>
      </c>
      <c r="C24" s="223"/>
      <c r="D24" s="223" t="s">
        <v>152</v>
      </c>
      <c r="E24" s="223"/>
      <c r="F24" s="411" t="s">
        <v>543</v>
      </c>
      <c r="G24" s="410">
        <v>60</v>
      </c>
      <c r="H24" s="410">
        <v>60</v>
      </c>
      <c r="I24" s="411" t="s">
        <v>421</v>
      </c>
      <c r="J24" s="411"/>
      <c r="K24" s="223"/>
      <c r="L24" s="223"/>
      <c r="M24" s="223"/>
      <c r="N24" s="17"/>
      <c r="O24" s="17"/>
      <c r="P24" s="17"/>
      <c r="Q24" s="17"/>
      <c r="R24" s="17"/>
      <c r="S24" s="17"/>
      <c r="T24" s="17"/>
      <c r="U24" s="17"/>
      <c r="V24" s="17"/>
      <c r="W24" s="17"/>
      <c r="X24" s="17"/>
      <c r="Y24" s="17"/>
      <c r="Z24" s="17"/>
      <c r="AA24" s="17"/>
      <c r="AB24" s="17"/>
      <c r="AC24" s="17"/>
      <c r="AD24" s="17"/>
      <c r="AE24" s="17"/>
    </row>
  </sheetData>
  <autoFilter ref="A1:M24" xr:uid="{00000000-0009-0000-0000-00000B000000}"/>
  <mergeCells count="22">
    <mergeCell ref="B10:F10"/>
    <mergeCell ref="B14:F14"/>
    <mergeCell ref="B18:F18"/>
    <mergeCell ref="A23:F23"/>
    <mergeCell ref="A4:A8"/>
    <mergeCell ref="B4:B8"/>
    <mergeCell ref="C4:C8"/>
    <mergeCell ref="D4:D8"/>
    <mergeCell ref="E4:E8"/>
    <mergeCell ref="F4:F8"/>
    <mergeCell ref="A2:M2"/>
    <mergeCell ref="A3:B3"/>
    <mergeCell ref="C3:F3"/>
    <mergeCell ref="I4:J4"/>
    <mergeCell ref="A9:F9"/>
    <mergeCell ref="G4:G8"/>
    <mergeCell ref="H4:H8"/>
    <mergeCell ref="I5:I8"/>
    <mergeCell ref="J5:J8"/>
    <mergeCell ref="K4:K8"/>
    <mergeCell ref="L4:L8"/>
    <mergeCell ref="M4:M8"/>
  </mergeCells>
  <phoneticPr fontId="105"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N34"/>
  <sheetViews>
    <sheetView workbookViewId="0">
      <selection activeCell="F15" sqref="F15"/>
    </sheetView>
  </sheetViews>
  <sheetFormatPr defaultColWidth="9" defaultRowHeight="14.25" customHeight="1"/>
  <cols>
    <col min="1" max="1" width="5.6328125" style="375" customWidth="1"/>
    <col min="2" max="2" width="16.6328125" style="375" customWidth="1"/>
    <col min="3" max="3" width="10.1796875" style="375" customWidth="1"/>
    <col min="4" max="4" width="18.453125" style="375" customWidth="1"/>
    <col min="5" max="5" width="10.1796875" style="375" customWidth="1"/>
    <col min="6" max="6" width="66.81640625" style="376" customWidth="1"/>
    <col min="7" max="9" width="11.36328125" style="377" customWidth="1"/>
    <col min="10" max="10" width="39" style="378" customWidth="1"/>
    <col min="11" max="11" width="50.1796875" style="378" customWidth="1"/>
    <col min="12" max="12" width="16" style="372" customWidth="1"/>
    <col min="13" max="13" width="20" style="372" customWidth="1"/>
    <col min="14" max="14" width="6.81640625" style="375" customWidth="1"/>
    <col min="15" max="32" width="9" style="370"/>
    <col min="33" max="40" width="9" style="379"/>
  </cols>
  <sheetData>
    <row r="1" spans="1:14" ht="25.5" customHeight="1">
      <c r="A1" s="380" t="s">
        <v>494</v>
      </c>
      <c r="B1" s="381"/>
      <c r="C1" s="381"/>
      <c r="D1" s="381"/>
      <c r="E1" s="381"/>
      <c r="F1" s="380"/>
      <c r="G1" s="382"/>
      <c r="H1" s="382"/>
      <c r="I1" s="382"/>
      <c r="J1" s="380"/>
      <c r="K1" s="380"/>
      <c r="L1" s="396"/>
      <c r="M1" s="396"/>
      <c r="N1" s="381"/>
    </row>
    <row r="2" spans="1:14" ht="55.5" customHeight="1">
      <c r="A2" s="489" t="s">
        <v>438</v>
      </c>
      <c r="B2" s="489"/>
      <c r="C2" s="489"/>
      <c r="D2" s="489"/>
      <c r="E2" s="489"/>
      <c r="F2" s="490"/>
      <c r="G2" s="520"/>
      <c r="H2" s="520"/>
      <c r="I2" s="520"/>
      <c r="J2" s="490"/>
      <c r="K2" s="490"/>
      <c r="L2" s="492"/>
      <c r="M2" s="492"/>
      <c r="N2" s="489"/>
    </row>
    <row r="3" spans="1:14" s="367" customFormat="1" ht="19.05" customHeight="1">
      <c r="A3" s="548"/>
      <c r="B3" s="549"/>
      <c r="C3" s="550"/>
      <c r="D3" s="550"/>
      <c r="E3" s="550"/>
      <c r="F3" s="550"/>
      <c r="G3" s="384"/>
      <c r="H3" s="384"/>
      <c r="I3" s="384"/>
      <c r="J3" s="376"/>
      <c r="K3" s="383"/>
      <c r="L3" s="397"/>
      <c r="M3" s="372"/>
      <c r="N3" s="383"/>
    </row>
    <row r="4" spans="1:14" s="60" customFormat="1" ht="45" customHeight="1">
      <c r="A4" s="552" t="s">
        <v>6</v>
      </c>
      <c r="B4" s="553" t="s">
        <v>7</v>
      </c>
      <c r="C4" s="553" t="s">
        <v>8</v>
      </c>
      <c r="D4" s="553" t="s">
        <v>9</v>
      </c>
      <c r="E4" s="553" t="s">
        <v>10</v>
      </c>
      <c r="F4" s="553" t="s">
        <v>11</v>
      </c>
      <c r="G4" s="558" t="s">
        <v>12</v>
      </c>
      <c r="H4" s="559" t="s">
        <v>439</v>
      </c>
      <c r="I4" s="559" t="s">
        <v>440</v>
      </c>
      <c r="J4" s="551" t="s">
        <v>13</v>
      </c>
      <c r="K4" s="551"/>
      <c r="L4" s="553" t="s">
        <v>14</v>
      </c>
      <c r="M4" s="553" t="s">
        <v>15</v>
      </c>
      <c r="N4" s="553" t="s">
        <v>17</v>
      </c>
    </row>
    <row r="5" spans="1:14" s="60" customFormat="1" ht="20.100000000000001" customHeight="1">
      <c r="A5" s="552"/>
      <c r="B5" s="553"/>
      <c r="C5" s="553"/>
      <c r="D5" s="553"/>
      <c r="E5" s="553"/>
      <c r="F5" s="553"/>
      <c r="G5" s="558"/>
      <c r="H5" s="560"/>
      <c r="I5" s="560"/>
      <c r="J5" s="551" t="s">
        <v>549</v>
      </c>
      <c r="K5" s="562" t="s">
        <v>19</v>
      </c>
      <c r="L5" s="553"/>
      <c r="M5" s="553"/>
      <c r="N5" s="553"/>
    </row>
    <row r="6" spans="1:14" s="60" customFormat="1" ht="19.5" customHeight="1">
      <c r="A6" s="552"/>
      <c r="B6" s="553"/>
      <c r="C6" s="553"/>
      <c r="D6" s="553"/>
      <c r="E6" s="553"/>
      <c r="F6" s="553"/>
      <c r="G6" s="558"/>
      <c r="H6" s="560"/>
      <c r="I6" s="560"/>
      <c r="J6" s="551"/>
      <c r="K6" s="562"/>
      <c r="L6" s="553"/>
      <c r="M6" s="553"/>
      <c r="N6" s="553"/>
    </row>
    <row r="7" spans="1:14" s="60" customFormat="1" ht="18" customHeight="1">
      <c r="A7" s="552"/>
      <c r="B7" s="553"/>
      <c r="C7" s="553"/>
      <c r="D7" s="553"/>
      <c r="E7" s="553"/>
      <c r="F7" s="553"/>
      <c r="G7" s="558"/>
      <c r="H7" s="560"/>
      <c r="I7" s="560"/>
      <c r="J7" s="551"/>
      <c r="K7" s="562"/>
      <c r="L7" s="553"/>
      <c r="M7" s="553"/>
      <c r="N7" s="553"/>
    </row>
    <row r="8" spans="1:14" s="60" customFormat="1" ht="91.05" customHeight="1">
      <c r="A8" s="552"/>
      <c r="B8" s="553"/>
      <c r="C8" s="553"/>
      <c r="D8" s="553"/>
      <c r="E8" s="553"/>
      <c r="F8" s="553"/>
      <c r="G8" s="558"/>
      <c r="H8" s="561"/>
      <c r="I8" s="561"/>
      <c r="J8" s="551"/>
      <c r="K8" s="562"/>
      <c r="L8" s="553"/>
      <c r="M8" s="553"/>
      <c r="N8" s="553"/>
    </row>
    <row r="9" spans="1:14" s="368" customFormat="1" ht="40.950000000000003" customHeight="1">
      <c r="A9" s="552" t="s">
        <v>30</v>
      </c>
      <c r="B9" s="552"/>
      <c r="C9" s="552"/>
      <c r="D9" s="552"/>
      <c r="E9" s="552"/>
      <c r="F9" s="552"/>
      <c r="G9" s="344">
        <f t="shared" ref="G9:G26" si="0">H9+I9</f>
        <v>10136</v>
      </c>
      <c r="H9" s="344">
        <f>H10+H22+H27+H32</f>
        <v>5631</v>
      </c>
      <c r="I9" s="344">
        <f>I10+I22+I27+I32</f>
        <v>4505</v>
      </c>
      <c r="J9" s="398"/>
      <c r="K9" s="366"/>
      <c r="L9" s="343"/>
      <c r="M9" s="343"/>
      <c r="N9" s="343"/>
    </row>
    <row r="10" spans="1:14" s="368" customFormat="1" ht="42" customHeight="1">
      <c r="A10" s="342"/>
      <c r="B10" s="553" t="s">
        <v>31</v>
      </c>
      <c r="C10" s="553"/>
      <c r="D10" s="553"/>
      <c r="E10" s="553"/>
      <c r="F10" s="554"/>
      <c r="G10" s="344">
        <f t="shared" si="0"/>
        <v>6703</v>
      </c>
      <c r="H10" s="344">
        <f>SUM(H11:H21)</f>
        <v>3662</v>
      </c>
      <c r="I10" s="344">
        <f>SUM(I11:I21)</f>
        <v>3041</v>
      </c>
      <c r="J10" s="398"/>
      <c r="K10" s="366"/>
      <c r="L10" s="343"/>
      <c r="M10" s="343"/>
      <c r="N10" s="343"/>
    </row>
    <row r="11" spans="1:14" s="369" customFormat="1" ht="189" customHeight="1">
      <c r="A11" s="385">
        <v>1</v>
      </c>
      <c r="B11" s="386" t="s">
        <v>426</v>
      </c>
      <c r="C11" s="385" t="s">
        <v>34</v>
      </c>
      <c r="D11" s="385" t="s">
        <v>152</v>
      </c>
      <c r="E11" s="385" t="s">
        <v>550</v>
      </c>
      <c r="F11" s="386" t="s">
        <v>456</v>
      </c>
      <c r="G11" s="387">
        <f t="shared" si="0"/>
        <v>1370</v>
      </c>
      <c r="H11" s="385">
        <v>1370</v>
      </c>
      <c r="I11" s="385"/>
      <c r="J11" s="386" t="s">
        <v>443</v>
      </c>
      <c r="K11" s="386" t="s">
        <v>444</v>
      </c>
      <c r="L11" s="385" t="s">
        <v>68</v>
      </c>
      <c r="M11" s="385" t="s">
        <v>60</v>
      </c>
      <c r="N11" s="399"/>
    </row>
    <row r="12" spans="1:14" s="370" customFormat="1" ht="169.05" customHeight="1">
      <c r="A12" s="385">
        <v>2</v>
      </c>
      <c r="B12" s="385" t="s">
        <v>457</v>
      </c>
      <c r="C12" s="385" t="s">
        <v>34</v>
      </c>
      <c r="D12" s="385" t="s">
        <v>152</v>
      </c>
      <c r="E12" s="385" t="s">
        <v>36</v>
      </c>
      <c r="F12" s="386" t="s">
        <v>551</v>
      </c>
      <c r="G12" s="387">
        <f t="shared" si="0"/>
        <v>1062</v>
      </c>
      <c r="H12" s="387">
        <v>1062</v>
      </c>
      <c r="I12" s="387"/>
      <c r="J12" s="386" t="s">
        <v>66</v>
      </c>
      <c r="K12" s="386" t="s">
        <v>67</v>
      </c>
      <c r="L12" s="385" t="s">
        <v>68</v>
      </c>
      <c r="M12" s="385" t="s">
        <v>552</v>
      </c>
      <c r="N12" s="389"/>
    </row>
    <row r="13" spans="1:14" s="370" customFormat="1" ht="408" customHeight="1">
      <c r="A13" s="385">
        <v>3</v>
      </c>
      <c r="B13" s="385" t="s">
        <v>427</v>
      </c>
      <c r="C13" s="385" t="s">
        <v>125</v>
      </c>
      <c r="D13" s="385" t="s">
        <v>35</v>
      </c>
      <c r="E13" s="385" t="s">
        <v>36</v>
      </c>
      <c r="F13" s="388" t="s">
        <v>553</v>
      </c>
      <c r="G13" s="387">
        <f t="shared" si="0"/>
        <v>500</v>
      </c>
      <c r="H13" s="387"/>
      <c r="I13" s="387">
        <v>500</v>
      </c>
      <c r="J13" s="386" t="s">
        <v>449</v>
      </c>
      <c r="K13" s="386" t="s">
        <v>450</v>
      </c>
      <c r="L13" s="385" t="s">
        <v>68</v>
      </c>
      <c r="M13" s="385" t="s">
        <v>461</v>
      </c>
      <c r="N13" s="389"/>
    </row>
    <row r="14" spans="1:14" s="370" customFormat="1" ht="361.95" customHeight="1">
      <c r="A14" s="385">
        <v>4</v>
      </c>
      <c r="B14" s="385" t="s">
        <v>462</v>
      </c>
      <c r="C14" s="385" t="s">
        <v>34</v>
      </c>
      <c r="D14" s="385" t="s">
        <v>152</v>
      </c>
      <c r="E14" s="385" t="s">
        <v>36</v>
      </c>
      <c r="F14" s="386" t="s">
        <v>523</v>
      </c>
      <c r="G14" s="387">
        <f t="shared" si="0"/>
        <v>718</v>
      </c>
      <c r="H14" s="387"/>
      <c r="I14" s="387">
        <v>718</v>
      </c>
      <c r="J14" s="386" t="s">
        <v>464</v>
      </c>
      <c r="K14" s="386" t="s">
        <v>100</v>
      </c>
      <c r="L14" s="385" t="s">
        <v>68</v>
      </c>
      <c r="M14" s="385" t="s">
        <v>552</v>
      </c>
      <c r="N14" s="389"/>
    </row>
    <row r="15" spans="1:14" s="370" customFormat="1" ht="277.05" customHeight="1">
      <c r="A15" s="385">
        <v>5</v>
      </c>
      <c r="B15" s="385" t="s">
        <v>465</v>
      </c>
      <c r="C15" s="385" t="s">
        <v>34</v>
      </c>
      <c r="D15" s="385" t="s">
        <v>152</v>
      </c>
      <c r="E15" s="385" t="s">
        <v>36</v>
      </c>
      <c r="F15" s="386" t="s">
        <v>466</v>
      </c>
      <c r="G15" s="387">
        <f t="shared" si="0"/>
        <v>300</v>
      </c>
      <c r="H15" s="389"/>
      <c r="I15" s="389">
        <v>300</v>
      </c>
      <c r="J15" s="386" t="s">
        <v>38</v>
      </c>
      <c r="K15" s="386" t="s">
        <v>39</v>
      </c>
      <c r="L15" s="385" t="s">
        <v>68</v>
      </c>
      <c r="M15" s="385" t="s">
        <v>552</v>
      </c>
      <c r="N15" s="389"/>
    </row>
    <row r="16" spans="1:14" s="370" customFormat="1" ht="43.95" customHeight="1">
      <c r="A16" s="385">
        <v>6</v>
      </c>
      <c r="B16" s="385" t="s">
        <v>172</v>
      </c>
      <c r="C16" s="385" t="s">
        <v>34</v>
      </c>
      <c r="D16" s="385" t="s">
        <v>152</v>
      </c>
      <c r="E16" s="385" t="s">
        <v>173</v>
      </c>
      <c r="F16" s="386" t="s">
        <v>554</v>
      </c>
      <c r="G16" s="387">
        <f t="shared" si="0"/>
        <v>630</v>
      </c>
      <c r="H16" s="387">
        <v>630</v>
      </c>
      <c r="I16" s="387"/>
      <c r="J16" s="386" t="s">
        <v>175</v>
      </c>
      <c r="K16" s="386" t="s">
        <v>555</v>
      </c>
      <c r="L16" s="385" t="s">
        <v>68</v>
      </c>
      <c r="M16" s="385" t="s">
        <v>556</v>
      </c>
      <c r="N16" s="389"/>
    </row>
    <row r="17" spans="1:32" s="370" customFormat="1" ht="43.95" customHeight="1">
      <c r="A17" s="385">
        <v>7</v>
      </c>
      <c r="B17" s="385" t="s">
        <v>467</v>
      </c>
      <c r="C17" s="385" t="s">
        <v>34</v>
      </c>
      <c r="D17" s="385" t="s">
        <v>152</v>
      </c>
      <c r="E17" s="385" t="s">
        <v>468</v>
      </c>
      <c r="F17" s="386" t="s">
        <v>557</v>
      </c>
      <c r="G17" s="387">
        <f t="shared" si="0"/>
        <v>200</v>
      </c>
      <c r="H17" s="387"/>
      <c r="I17" s="387">
        <v>200</v>
      </c>
      <c r="J17" s="386"/>
      <c r="K17" s="386"/>
      <c r="L17" s="385" t="s">
        <v>68</v>
      </c>
      <c r="M17" s="385" t="s">
        <v>558</v>
      </c>
      <c r="N17" s="389"/>
    </row>
    <row r="18" spans="1:32" s="370" customFormat="1" ht="43.95" customHeight="1">
      <c r="A18" s="385">
        <v>8</v>
      </c>
      <c r="B18" s="385" t="s">
        <v>428</v>
      </c>
      <c r="C18" s="385" t="s">
        <v>34</v>
      </c>
      <c r="D18" s="385" t="s">
        <v>152</v>
      </c>
      <c r="E18" s="385" t="s">
        <v>173</v>
      </c>
      <c r="F18" s="386" t="s">
        <v>470</v>
      </c>
      <c r="G18" s="387">
        <f t="shared" si="0"/>
        <v>900</v>
      </c>
      <c r="H18" s="387">
        <v>600</v>
      </c>
      <c r="I18" s="387">
        <v>300</v>
      </c>
      <c r="J18" s="386"/>
      <c r="K18" s="386"/>
      <c r="L18" s="385" t="s">
        <v>173</v>
      </c>
      <c r="M18" s="385" t="s">
        <v>471</v>
      </c>
      <c r="N18" s="389"/>
    </row>
    <row r="19" spans="1:32" s="370" customFormat="1" ht="43.95" customHeight="1">
      <c r="A19" s="385">
        <v>9</v>
      </c>
      <c r="B19" s="385" t="s">
        <v>429</v>
      </c>
      <c r="C19" s="385" t="s">
        <v>34</v>
      </c>
      <c r="D19" s="385" t="s">
        <v>152</v>
      </c>
      <c r="E19" s="385" t="s">
        <v>472</v>
      </c>
      <c r="F19" s="386" t="s">
        <v>473</v>
      </c>
      <c r="G19" s="387">
        <f t="shared" si="0"/>
        <v>300</v>
      </c>
      <c r="H19" s="387"/>
      <c r="I19" s="387">
        <v>300</v>
      </c>
      <c r="J19" s="386" t="s">
        <v>559</v>
      </c>
      <c r="K19" s="386" t="s">
        <v>559</v>
      </c>
      <c r="L19" s="385" t="s">
        <v>142</v>
      </c>
      <c r="M19" s="385" t="s">
        <v>474</v>
      </c>
      <c r="N19" s="389"/>
    </row>
    <row r="20" spans="1:32" s="370" customFormat="1" ht="81" customHeight="1">
      <c r="A20" s="385">
        <v>10</v>
      </c>
      <c r="B20" s="386" t="s">
        <v>476</v>
      </c>
      <c r="C20" s="385" t="s">
        <v>34</v>
      </c>
      <c r="D20" s="385" t="s">
        <v>152</v>
      </c>
      <c r="E20" s="385" t="s">
        <v>36</v>
      </c>
      <c r="F20" s="386" t="s">
        <v>477</v>
      </c>
      <c r="G20" s="387">
        <f t="shared" si="0"/>
        <v>200</v>
      </c>
      <c r="H20" s="389"/>
      <c r="I20" s="389">
        <v>200</v>
      </c>
      <c r="J20" s="386"/>
      <c r="K20" s="386"/>
      <c r="L20" s="385" t="s">
        <v>68</v>
      </c>
      <c r="M20" s="385" t="s">
        <v>558</v>
      </c>
      <c r="N20" s="400"/>
    </row>
    <row r="21" spans="1:32" s="371" customFormat="1" ht="148.05000000000001" customHeight="1">
      <c r="A21" s="385">
        <v>11</v>
      </c>
      <c r="B21" s="385" t="s">
        <v>188</v>
      </c>
      <c r="C21" s="385" t="s">
        <v>34</v>
      </c>
      <c r="D21" s="385" t="s">
        <v>152</v>
      </c>
      <c r="E21" s="385" t="s">
        <v>173</v>
      </c>
      <c r="F21" s="386" t="s">
        <v>189</v>
      </c>
      <c r="G21" s="387">
        <f t="shared" si="0"/>
        <v>523</v>
      </c>
      <c r="H21" s="387"/>
      <c r="I21" s="387">
        <v>523</v>
      </c>
      <c r="J21" s="386" t="s">
        <v>190</v>
      </c>
      <c r="K21" s="386" t="s">
        <v>191</v>
      </c>
      <c r="L21" s="385" t="s">
        <v>68</v>
      </c>
      <c r="M21" s="385" t="s">
        <v>193</v>
      </c>
      <c r="N21" s="401"/>
    </row>
    <row r="22" spans="1:32" s="340" customFormat="1" ht="40.950000000000003" customHeight="1">
      <c r="A22" s="343"/>
      <c r="B22" s="553" t="s">
        <v>194</v>
      </c>
      <c r="C22" s="553"/>
      <c r="D22" s="553"/>
      <c r="E22" s="553"/>
      <c r="F22" s="553"/>
      <c r="G22" s="390">
        <f t="shared" si="0"/>
        <v>2216</v>
      </c>
      <c r="H22" s="344">
        <f>SUM(H23:H26)</f>
        <v>1427</v>
      </c>
      <c r="I22" s="344">
        <f>SUM(I23:I26)</f>
        <v>789</v>
      </c>
      <c r="J22" s="352"/>
      <c r="K22" s="352"/>
      <c r="L22" s="343"/>
      <c r="M22" s="343"/>
      <c r="N22" s="342"/>
    </row>
    <row r="23" spans="1:32" s="371" customFormat="1" ht="112.95" customHeight="1">
      <c r="A23" s="385">
        <v>12</v>
      </c>
      <c r="B23" s="385" t="s">
        <v>560</v>
      </c>
      <c r="C23" s="385" t="s">
        <v>34</v>
      </c>
      <c r="D23" s="385" t="s">
        <v>152</v>
      </c>
      <c r="E23" s="385" t="s">
        <v>561</v>
      </c>
      <c r="F23" s="386" t="s">
        <v>562</v>
      </c>
      <c r="G23" s="391">
        <f t="shared" si="0"/>
        <v>227</v>
      </c>
      <c r="H23" s="387">
        <v>227</v>
      </c>
      <c r="I23" s="402"/>
      <c r="J23" s="393" t="s">
        <v>321</v>
      </c>
      <c r="K23" s="386"/>
      <c r="L23" s="385" t="s">
        <v>323</v>
      </c>
      <c r="M23" s="385" t="s">
        <v>479</v>
      </c>
      <c r="N23" s="401"/>
    </row>
    <row r="24" spans="1:32" s="372" customFormat="1" ht="85.05" customHeight="1">
      <c r="A24" s="385">
        <v>13</v>
      </c>
      <c r="B24" s="385" t="s">
        <v>366</v>
      </c>
      <c r="C24" s="385" t="s">
        <v>34</v>
      </c>
      <c r="D24" s="385" t="s">
        <v>152</v>
      </c>
      <c r="E24" s="389" t="s">
        <v>142</v>
      </c>
      <c r="F24" s="386" t="s">
        <v>367</v>
      </c>
      <c r="G24" s="391">
        <f t="shared" si="0"/>
        <v>400</v>
      </c>
      <c r="H24" s="387">
        <v>300</v>
      </c>
      <c r="I24" s="387">
        <v>100</v>
      </c>
      <c r="J24" s="393" t="s">
        <v>368</v>
      </c>
      <c r="K24" s="403"/>
      <c r="L24" s="385" t="s">
        <v>480</v>
      </c>
      <c r="M24" s="385" t="s">
        <v>481</v>
      </c>
      <c r="N24" s="385"/>
    </row>
    <row r="25" spans="1:32" s="371" customFormat="1" ht="124.95" customHeight="1">
      <c r="A25" s="385">
        <v>14</v>
      </c>
      <c r="B25" s="385" t="s">
        <v>371</v>
      </c>
      <c r="C25" s="385" t="s">
        <v>34</v>
      </c>
      <c r="D25" s="385" t="s">
        <v>152</v>
      </c>
      <c r="E25" s="385" t="s">
        <v>173</v>
      </c>
      <c r="F25" s="386" t="s">
        <v>563</v>
      </c>
      <c r="G25" s="391">
        <f t="shared" si="0"/>
        <v>612</v>
      </c>
      <c r="H25" s="387">
        <v>500</v>
      </c>
      <c r="I25" s="387">
        <v>112</v>
      </c>
      <c r="J25" s="386" t="s">
        <v>373</v>
      </c>
      <c r="K25" s="386" t="s">
        <v>373</v>
      </c>
      <c r="L25" s="385" t="s">
        <v>374</v>
      </c>
      <c r="M25" s="385" t="s">
        <v>375</v>
      </c>
      <c r="N25" s="401"/>
    </row>
    <row r="26" spans="1:32" s="371" customFormat="1" ht="226.05" customHeight="1">
      <c r="A26" s="385">
        <v>15</v>
      </c>
      <c r="B26" s="385" t="s">
        <v>482</v>
      </c>
      <c r="C26" s="385" t="s">
        <v>34</v>
      </c>
      <c r="D26" s="385" t="s">
        <v>152</v>
      </c>
      <c r="E26" s="385" t="s">
        <v>173</v>
      </c>
      <c r="F26" s="386" t="s">
        <v>564</v>
      </c>
      <c r="G26" s="391">
        <f t="shared" si="0"/>
        <v>977</v>
      </c>
      <c r="H26" s="387">
        <v>400</v>
      </c>
      <c r="I26" s="387">
        <v>577</v>
      </c>
      <c r="J26" s="386" t="s">
        <v>378</v>
      </c>
      <c r="K26" s="386" t="s">
        <v>379</v>
      </c>
      <c r="L26" s="385" t="s">
        <v>484</v>
      </c>
      <c r="M26" s="385" t="s">
        <v>565</v>
      </c>
      <c r="N26" s="401"/>
    </row>
    <row r="27" spans="1:32" s="341" customFormat="1" ht="34.950000000000003" customHeight="1">
      <c r="A27" s="343"/>
      <c r="B27" s="555" t="s">
        <v>381</v>
      </c>
      <c r="C27" s="556"/>
      <c r="D27" s="556"/>
      <c r="E27" s="556"/>
      <c r="F27" s="557"/>
      <c r="G27" s="390">
        <f>SUM(G28:G31)</f>
        <v>815.2</v>
      </c>
      <c r="H27" s="390"/>
      <c r="I27" s="390">
        <f>SUM(I28:I31)</f>
        <v>434.2</v>
      </c>
      <c r="J27" s="366"/>
      <c r="K27" s="366"/>
      <c r="L27" s="343"/>
      <c r="M27" s="343"/>
      <c r="N27" s="342"/>
      <c r="O27" s="340"/>
      <c r="P27" s="340"/>
      <c r="Q27" s="340"/>
      <c r="R27" s="340"/>
      <c r="S27" s="340"/>
      <c r="T27" s="340"/>
      <c r="U27" s="340"/>
      <c r="V27" s="340"/>
      <c r="W27" s="340"/>
      <c r="X27" s="340"/>
      <c r="Y27" s="340"/>
      <c r="Z27" s="340"/>
      <c r="AA27" s="340"/>
      <c r="AB27" s="340"/>
      <c r="AC27" s="340"/>
      <c r="AD27" s="340"/>
      <c r="AE27" s="340"/>
      <c r="AF27" s="340"/>
    </row>
    <row r="28" spans="1:32" s="370" customFormat="1" ht="183" customHeight="1">
      <c r="A28" s="385">
        <v>16</v>
      </c>
      <c r="B28" s="385" t="s">
        <v>486</v>
      </c>
      <c r="C28" s="385" t="s">
        <v>34</v>
      </c>
      <c r="D28" s="385" t="s">
        <v>152</v>
      </c>
      <c r="E28" s="385" t="s">
        <v>384</v>
      </c>
      <c r="F28" s="386" t="s">
        <v>487</v>
      </c>
      <c r="G28" s="387">
        <v>106</v>
      </c>
      <c r="H28" s="387"/>
      <c r="I28" s="387"/>
      <c r="J28" s="386" t="s">
        <v>390</v>
      </c>
      <c r="K28" s="386" t="s">
        <v>390</v>
      </c>
      <c r="L28" s="385" t="s">
        <v>488</v>
      </c>
      <c r="M28" s="385" t="s">
        <v>488</v>
      </c>
      <c r="N28" s="389"/>
    </row>
    <row r="29" spans="1:32" s="373" customFormat="1" ht="345" customHeight="1">
      <c r="A29" s="385">
        <v>17</v>
      </c>
      <c r="B29" s="392" t="s">
        <v>381</v>
      </c>
      <c r="C29" s="392" t="s">
        <v>391</v>
      </c>
      <c r="D29" s="392" t="s">
        <v>152</v>
      </c>
      <c r="E29" s="392" t="s">
        <v>392</v>
      </c>
      <c r="F29" s="393" t="s">
        <v>566</v>
      </c>
      <c r="G29" s="387">
        <v>178</v>
      </c>
      <c r="H29" s="387"/>
      <c r="I29" s="387">
        <v>178</v>
      </c>
      <c r="J29" s="393" t="s">
        <v>394</v>
      </c>
      <c r="K29" s="393" t="s">
        <v>394</v>
      </c>
      <c r="L29" s="385" t="s">
        <v>396</v>
      </c>
      <c r="M29" s="385" t="s">
        <v>396</v>
      </c>
      <c r="N29" s="404"/>
    </row>
    <row r="30" spans="1:32" s="370" customFormat="1" ht="124.05" customHeight="1">
      <c r="A30" s="385">
        <v>18</v>
      </c>
      <c r="B30" s="392" t="s">
        <v>433</v>
      </c>
      <c r="C30" s="392" t="s">
        <v>34</v>
      </c>
      <c r="D30" s="392" t="s">
        <v>152</v>
      </c>
      <c r="E30" s="392" t="s">
        <v>397</v>
      </c>
      <c r="F30" s="393" t="s">
        <v>567</v>
      </c>
      <c r="G30" s="387">
        <v>275</v>
      </c>
      <c r="H30" s="387"/>
      <c r="I30" s="387"/>
      <c r="J30" s="393" t="s">
        <v>399</v>
      </c>
      <c r="K30" s="393" t="s">
        <v>399</v>
      </c>
      <c r="L30" s="392" t="s">
        <v>490</v>
      </c>
      <c r="M30" s="392" t="s">
        <v>491</v>
      </c>
      <c r="N30" s="389"/>
    </row>
    <row r="31" spans="1:32" s="374" customFormat="1" ht="150" customHeight="1">
      <c r="A31" s="385">
        <v>19</v>
      </c>
      <c r="B31" s="392" t="s">
        <v>407</v>
      </c>
      <c r="C31" s="392" t="s">
        <v>34</v>
      </c>
      <c r="D31" s="392" t="s">
        <v>152</v>
      </c>
      <c r="E31" s="392" t="s">
        <v>392</v>
      </c>
      <c r="F31" s="393" t="s">
        <v>568</v>
      </c>
      <c r="G31" s="394">
        <v>256.2</v>
      </c>
      <c r="H31" s="394"/>
      <c r="I31" s="394">
        <v>256.2</v>
      </c>
      <c r="J31" s="393" t="s">
        <v>493</v>
      </c>
      <c r="K31" s="393" t="s">
        <v>404</v>
      </c>
      <c r="L31" s="392" t="s">
        <v>569</v>
      </c>
      <c r="M31" s="392" t="s">
        <v>570</v>
      </c>
      <c r="N31" s="405"/>
    </row>
    <row r="32" spans="1:32" s="341" customFormat="1" ht="31.05" customHeight="1">
      <c r="A32" s="343"/>
      <c r="B32" s="555" t="s">
        <v>410</v>
      </c>
      <c r="C32" s="556"/>
      <c r="D32" s="556"/>
      <c r="E32" s="556"/>
      <c r="F32" s="557"/>
      <c r="G32" s="395">
        <f>G33+G34</f>
        <v>782.8</v>
      </c>
      <c r="H32" s="390">
        <f>H33+H34</f>
        <v>542</v>
      </c>
      <c r="I32" s="395">
        <f>I33+I34</f>
        <v>240.8</v>
      </c>
      <c r="J32" s="366"/>
      <c r="K32" s="366"/>
      <c r="L32" s="343"/>
      <c r="M32" s="343"/>
      <c r="N32" s="342"/>
      <c r="O32" s="340"/>
      <c r="P32" s="340"/>
      <c r="Q32" s="340"/>
      <c r="R32" s="340"/>
      <c r="S32" s="340"/>
      <c r="T32" s="340"/>
      <c r="U32" s="340"/>
      <c r="V32" s="340"/>
      <c r="W32" s="340"/>
      <c r="X32" s="340"/>
      <c r="Y32" s="340"/>
      <c r="Z32" s="340"/>
      <c r="AA32" s="340"/>
      <c r="AB32" s="340"/>
      <c r="AC32" s="340"/>
      <c r="AD32" s="340"/>
      <c r="AE32" s="340"/>
      <c r="AF32" s="340"/>
    </row>
    <row r="33" spans="1:14" s="370" customFormat="1" ht="58.95" customHeight="1">
      <c r="A33" s="385">
        <v>20</v>
      </c>
      <c r="B33" s="385" t="s">
        <v>411</v>
      </c>
      <c r="C33" s="385" t="s">
        <v>391</v>
      </c>
      <c r="D33" s="392" t="s">
        <v>152</v>
      </c>
      <c r="E33" s="385"/>
      <c r="F33" s="386" t="s">
        <v>412</v>
      </c>
      <c r="G33" s="387">
        <v>542</v>
      </c>
      <c r="H33" s="387">
        <v>542</v>
      </c>
      <c r="I33" s="387"/>
      <c r="J33" s="386" t="s">
        <v>413</v>
      </c>
      <c r="K33" s="386" t="s">
        <v>413</v>
      </c>
      <c r="L33" s="385" t="s">
        <v>68</v>
      </c>
      <c r="M33" s="385" t="s">
        <v>414</v>
      </c>
      <c r="N33" s="389"/>
    </row>
    <row r="34" spans="1:14" s="371" customFormat="1" ht="67.05" customHeight="1">
      <c r="A34" s="385">
        <v>21</v>
      </c>
      <c r="B34" s="385" t="s">
        <v>415</v>
      </c>
      <c r="C34" s="385" t="s">
        <v>34</v>
      </c>
      <c r="D34" s="392" t="s">
        <v>152</v>
      </c>
      <c r="E34" s="385" t="s">
        <v>173</v>
      </c>
      <c r="F34" s="386" t="s">
        <v>416</v>
      </c>
      <c r="G34" s="394">
        <v>240.8</v>
      </c>
      <c r="H34" s="394"/>
      <c r="I34" s="394">
        <v>240.8</v>
      </c>
      <c r="J34" s="385" t="s">
        <v>417</v>
      </c>
      <c r="K34" s="385" t="s">
        <v>418</v>
      </c>
      <c r="L34" s="385" t="s">
        <v>68</v>
      </c>
      <c r="M34" s="385" t="s">
        <v>173</v>
      </c>
      <c r="N34" s="401"/>
    </row>
  </sheetData>
  <autoFilter ref="A1:N34" xr:uid="{00000000-0009-0000-0000-00000C000000}"/>
  <mergeCells count="23">
    <mergeCell ref="B10:F10"/>
    <mergeCell ref="B22:F22"/>
    <mergeCell ref="B27:F27"/>
    <mergeCell ref="B32:F32"/>
    <mergeCell ref="A4:A8"/>
    <mergeCell ref="B4:B8"/>
    <mergeCell ref="C4:C8"/>
    <mergeCell ref="D4:D8"/>
    <mergeCell ref="E4:E8"/>
    <mergeCell ref="F4:F8"/>
    <mergeCell ref="A2:N2"/>
    <mergeCell ref="A3:B3"/>
    <mergeCell ref="C3:F3"/>
    <mergeCell ref="J4:K4"/>
    <mergeCell ref="A9:F9"/>
    <mergeCell ref="G4:G8"/>
    <mergeCell ref="H4:H8"/>
    <mergeCell ref="I4:I8"/>
    <mergeCell ref="J5:J8"/>
    <mergeCell ref="K5:K8"/>
    <mergeCell ref="L4:L8"/>
    <mergeCell ref="M4:M8"/>
    <mergeCell ref="N4:N8"/>
  </mergeCells>
  <phoneticPr fontId="105"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N19"/>
  <sheetViews>
    <sheetView workbookViewId="0">
      <selection activeCell="F15" sqref="F15"/>
    </sheetView>
  </sheetViews>
  <sheetFormatPr defaultColWidth="9" defaultRowHeight="14.25" customHeight="1"/>
  <cols>
    <col min="1" max="1" width="5.6328125" style="13" customWidth="1"/>
    <col min="2" max="2" width="13.36328125" style="13" customWidth="1"/>
    <col min="3" max="5" width="10.1796875" style="13" customWidth="1"/>
    <col min="6" max="6" width="90.1796875" style="14" customWidth="1"/>
    <col min="7" max="8" width="11.36328125" style="130" customWidth="1"/>
    <col min="9" max="9" width="44.36328125" style="15" customWidth="1"/>
    <col min="10" max="10" width="41" style="15" customWidth="1"/>
    <col min="11" max="11" width="10.6328125" style="16" customWidth="1"/>
    <col min="12" max="12" width="18.36328125" style="16" customWidth="1"/>
    <col min="13" max="13" width="6.81640625" style="13" customWidth="1"/>
    <col min="14" max="31" width="9" style="17"/>
    <col min="32" max="40" width="9" style="18"/>
  </cols>
  <sheetData>
    <row r="1" spans="1:40" ht="25.5" customHeight="1">
      <c r="A1" s="4" t="s">
        <v>437</v>
      </c>
      <c r="B1" s="19"/>
      <c r="C1" s="4"/>
      <c r="D1" s="4"/>
      <c r="E1" s="19"/>
      <c r="F1" s="4"/>
      <c r="G1" s="131"/>
      <c r="H1" s="131"/>
      <c r="I1" s="4"/>
      <c r="J1" s="4"/>
      <c r="K1" s="43"/>
      <c r="L1" s="43"/>
      <c r="M1" s="19"/>
    </row>
    <row r="2" spans="1:40" ht="55.5" customHeight="1">
      <c r="A2" s="489" t="s">
        <v>571</v>
      </c>
      <c r="B2" s="489"/>
      <c r="C2" s="489"/>
      <c r="D2" s="489"/>
      <c r="E2" s="489"/>
      <c r="F2" s="490"/>
      <c r="G2" s="520"/>
      <c r="H2" s="520"/>
      <c r="I2" s="490"/>
      <c r="J2" s="490"/>
      <c r="K2" s="492"/>
      <c r="L2" s="492"/>
      <c r="M2" s="489"/>
    </row>
    <row r="3" spans="1:40" s="1" customFormat="1" ht="19.05" customHeight="1">
      <c r="A3" s="493"/>
      <c r="B3" s="494"/>
      <c r="C3" s="495"/>
      <c r="D3" s="495"/>
      <c r="E3" s="495"/>
      <c r="F3" s="495"/>
      <c r="G3" s="162"/>
      <c r="H3" s="162"/>
      <c r="I3" s="21"/>
      <c r="J3" s="22"/>
      <c r="K3" s="44"/>
      <c r="L3" s="9"/>
      <c r="M3" s="45"/>
    </row>
    <row r="4" spans="1:40" s="60" customFormat="1" ht="45" customHeight="1">
      <c r="A4" s="552" t="s">
        <v>6</v>
      </c>
      <c r="B4" s="553" t="s">
        <v>7</v>
      </c>
      <c r="C4" s="553" t="s">
        <v>572</v>
      </c>
      <c r="D4" s="553" t="s">
        <v>9</v>
      </c>
      <c r="E4" s="553" t="s">
        <v>573</v>
      </c>
      <c r="F4" s="553" t="s">
        <v>11</v>
      </c>
      <c r="G4" s="566" t="s">
        <v>12</v>
      </c>
      <c r="H4" s="567" t="s">
        <v>454</v>
      </c>
      <c r="I4" s="551" t="s">
        <v>13</v>
      </c>
      <c r="J4" s="551"/>
      <c r="K4" s="553" t="s">
        <v>14</v>
      </c>
      <c r="L4" s="553" t="s">
        <v>15</v>
      </c>
      <c r="M4" s="553" t="s">
        <v>17</v>
      </c>
    </row>
    <row r="5" spans="1:40" s="60" customFormat="1" ht="20.100000000000001" customHeight="1">
      <c r="A5" s="552"/>
      <c r="B5" s="553"/>
      <c r="C5" s="553"/>
      <c r="D5" s="553"/>
      <c r="E5" s="553"/>
      <c r="F5" s="553"/>
      <c r="G5" s="566"/>
      <c r="H5" s="568"/>
      <c r="I5" s="551" t="s">
        <v>549</v>
      </c>
      <c r="J5" s="562" t="s">
        <v>19</v>
      </c>
      <c r="K5" s="553"/>
      <c r="L5" s="553"/>
      <c r="M5" s="553"/>
    </row>
    <row r="6" spans="1:40" s="60" customFormat="1" ht="19.5" customHeight="1">
      <c r="A6" s="552"/>
      <c r="B6" s="553"/>
      <c r="C6" s="553"/>
      <c r="D6" s="553"/>
      <c r="E6" s="553"/>
      <c r="F6" s="553"/>
      <c r="G6" s="566"/>
      <c r="H6" s="568"/>
      <c r="I6" s="551"/>
      <c r="J6" s="562"/>
      <c r="K6" s="553"/>
      <c r="L6" s="553"/>
      <c r="M6" s="553"/>
    </row>
    <row r="7" spans="1:40" s="60" customFormat="1" ht="18" customHeight="1">
      <c r="A7" s="552"/>
      <c r="B7" s="553"/>
      <c r="C7" s="553"/>
      <c r="D7" s="553"/>
      <c r="E7" s="553"/>
      <c r="F7" s="553"/>
      <c r="G7" s="566"/>
      <c r="H7" s="568"/>
      <c r="I7" s="551"/>
      <c r="J7" s="562"/>
      <c r="K7" s="553"/>
      <c r="L7" s="553"/>
      <c r="M7" s="553"/>
    </row>
    <row r="8" spans="1:40" s="60" customFormat="1" ht="91.05" customHeight="1">
      <c r="A8" s="552"/>
      <c r="B8" s="553"/>
      <c r="C8" s="553"/>
      <c r="D8" s="553"/>
      <c r="E8" s="553"/>
      <c r="F8" s="553"/>
      <c r="G8" s="566"/>
      <c r="H8" s="569"/>
      <c r="I8" s="551"/>
      <c r="J8" s="562"/>
      <c r="K8" s="553"/>
      <c r="L8" s="553"/>
      <c r="M8" s="553"/>
    </row>
    <row r="9" spans="1:40" s="339" customFormat="1" ht="40.950000000000003" customHeight="1">
      <c r="A9" s="563" t="s">
        <v>30</v>
      </c>
      <c r="B9" s="563"/>
      <c r="C9" s="563"/>
      <c r="D9" s="563"/>
      <c r="E9" s="563"/>
      <c r="F9" s="563"/>
      <c r="G9" s="346">
        <f>G10+G14+G17</f>
        <v>3620</v>
      </c>
      <c r="H9" s="346">
        <f>H10+H14+H17</f>
        <v>3620</v>
      </c>
      <c r="I9" s="361"/>
      <c r="J9" s="362"/>
      <c r="K9" s="347"/>
      <c r="L9" s="347"/>
      <c r="M9" s="347"/>
    </row>
    <row r="10" spans="1:40" s="339" customFormat="1" ht="42" customHeight="1">
      <c r="A10" s="345"/>
      <c r="B10" s="564" t="s">
        <v>31</v>
      </c>
      <c r="C10" s="564"/>
      <c r="D10" s="564"/>
      <c r="E10" s="564"/>
      <c r="F10" s="565"/>
      <c r="G10" s="346">
        <f t="shared" ref="G10:G16" si="0">H10</f>
        <v>2800</v>
      </c>
      <c r="H10" s="346">
        <f>SUM(H11:H13)</f>
        <v>2800</v>
      </c>
      <c r="I10" s="361"/>
      <c r="J10" s="362"/>
      <c r="K10" s="347"/>
      <c r="L10" s="347"/>
      <c r="M10" s="347"/>
    </row>
    <row r="11" spans="1:40" s="205" customFormat="1" ht="108" customHeight="1">
      <c r="A11" s="348">
        <v>1</v>
      </c>
      <c r="B11" s="348" t="s">
        <v>455</v>
      </c>
      <c r="C11" s="348" t="s">
        <v>34</v>
      </c>
      <c r="D11" s="349" t="s">
        <v>152</v>
      </c>
      <c r="E11" s="348" t="s">
        <v>173</v>
      </c>
      <c r="F11" s="349" t="s">
        <v>50</v>
      </c>
      <c r="G11" s="350">
        <f t="shared" si="0"/>
        <v>2000</v>
      </c>
      <c r="H11" s="351">
        <v>2000</v>
      </c>
      <c r="I11" s="349" t="s">
        <v>51</v>
      </c>
      <c r="J11" s="349" t="s">
        <v>52</v>
      </c>
      <c r="K11" s="348" t="s">
        <v>68</v>
      </c>
      <c r="L11" s="348" t="s">
        <v>574</v>
      </c>
      <c r="M11" s="363"/>
    </row>
    <row r="12" spans="1:40" s="206" customFormat="1" ht="133.94999999999999" customHeight="1">
      <c r="A12" s="348">
        <v>2</v>
      </c>
      <c r="B12" s="348" t="s">
        <v>457</v>
      </c>
      <c r="C12" s="348" t="s">
        <v>34</v>
      </c>
      <c r="D12" s="349" t="s">
        <v>152</v>
      </c>
      <c r="E12" s="348" t="s">
        <v>36</v>
      </c>
      <c r="F12" s="349" t="s">
        <v>575</v>
      </c>
      <c r="G12" s="350">
        <f t="shared" si="0"/>
        <v>200</v>
      </c>
      <c r="H12" s="350">
        <v>200</v>
      </c>
      <c r="I12" s="349" t="s">
        <v>66</v>
      </c>
      <c r="J12" s="349" t="s">
        <v>67</v>
      </c>
      <c r="K12" s="348" t="s">
        <v>68</v>
      </c>
      <c r="L12" s="348" t="s">
        <v>552</v>
      </c>
      <c r="M12" s="351"/>
    </row>
    <row r="13" spans="1:40" s="207" customFormat="1" ht="81" customHeight="1">
      <c r="A13" s="348">
        <v>3</v>
      </c>
      <c r="B13" s="349" t="s">
        <v>475</v>
      </c>
      <c r="C13" s="348" t="s">
        <v>34</v>
      </c>
      <c r="D13" s="348" t="s">
        <v>168</v>
      </c>
      <c r="E13" s="348" t="s">
        <v>36</v>
      </c>
      <c r="F13" s="349" t="s">
        <v>62</v>
      </c>
      <c r="G13" s="350">
        <f t="shared" si="0"/>
        <v>600</v>
      </c>
      <c r="H13" s="351">
        <v>600</v>
      </c>
      <c r="I13" s="349" t="s">
        <v>63</v>
      </c>
      <c r="J13" s="349" t="s">
        <v>63</v>
      </c>
      <c r="K13" s="348" t="s">
        <v>68</v>
      </c>
      <c r="L13" s="348" t="s">
        <v>552</v>
      </c>
      <c r="M13" s="364"/>
    </row>
    <row r="14" spans="1:40" s="340" customFormat="1" ht="40.950000000000003" customHeight="1">
      <c r="A14" s="343"/>
      <c r="B14" s="553" t="s">
        <v>194</v>
      </c>
      <c r="C14" s="553"/>
      <c r="D14" s="553"/>
      <c r="E14" s="553"/>
      <c r="F14" s="554"/>
      <c r="G14" s="344">
        <f t="shared" si="0"/>
        <v>439</v>
      </c>
      <c r="H14" s="344">
        <f>SUM(H15:H16)</f>
        <v>439</v>
      </c>
      <c r="I14" s="352"/>
      <c r="J14" s="352"/>
      <c r="K14" s="343"/>
      <c r="L14" s="343"/>
      <c r="M14" s="342"/>
    </row>
    <row r="15" spans="1:40" s="12" customFormat="1" ht="103.05" customHeight="1">
      <c r="A15" s="353">
        <v>4</v>
      </c>
      <c r="B15" s="353" t="s">
        <v>371</v>
      </c>
      <c r="C15" s="354" t="s">
        <v>34</v>
      </c>
      <c r="D15" s="354" t="s">
        <v>152</v>
      </c>
      <c r="E15" s="353" t="s">
        <v>173</v>
      </c>
      <c r="F15" s="354" t="s">
        <v>576</v>
      </c>
      <c r="G15" s="355">
        <f t="shared" si="0"/>
        <v>389</v>
      </c>
      <c r="H15" s="320">
        <v>389</v>
      </c>
      <c r="I15" s="354" t="s">
        <v>373</v>
      </c>
      <c r="J15" s="354" t="s">
        <v>373</v>
      </c>
      <c r="K15" s="353" t="s">
        <v>374</v>
      </c>
      <c r="L15" s="353" t="s">
        <v>375</v>
      </c>
      <c r="M15" s="365"/>
    </row>
    <row r="16" spans="1:40" s="209" customFormat="1" ht="166.05" customHeight="1">
      <c r="A16" s="353">
        <v>5</v>
      </c>
      <c r="B16" s="353" t="s">
        <v>256</v>
      </c>
      <c r="C16" s="353" t="s">
        <v>34</v>
      </c>
      <c r="D16" s="353" t="s">
        <v>152</v>
      </c>
      <c r="E16" s="353" t="s">
        <v>173</v>
      </c>
      <c r="F16" s="354" t="s">
        <v>577</v>
      </c>
      <c r="G16" s="356">
        <f t="shared" si="0"/>
        <v>50</v>
      </c>
      <c r="H16" s="357">
        <v>50</v>
      </c>
      <c r="I16" s="354" t="s">
        <v>258</v>
      </c>
      <c r="J16" s="354" t="s">
        <v>259</v>
      </c>
      <c r="K16" s="353" t="s">
        <v>260</v>
      </c>
      <c r="L16" s="353" t="s">
        <v>260</v>
      </c>
      <c r="M16" s="356"/>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row>
    <row r="17" spans="1:31" s="341" customFormat="1" ht="34.950000000000003" customHeight="1">
      <c r="A17" s="358"/>
      <c r="B17" s="553" t="s">
        <v>381</v>
      </c>
      <c r="C17" s="553"/>
      <c r="D17" s="553"/>
      <c r="E17" s="553"/>
      <c r="F17" s="554"/>
      <c r="G17" s="344">
        <f>SUM(G18:G19)</f>
        <v>381</v>
      </c>
      <c r="H17" s="344">
        <f>SUM(H18:H19)</f>
        <v>381</v>
      </c>
      <c r="I17" s="366"/>
      <c r="J17" s="366"/>
      <c r="K17" s="343"/>
      <c r="L17" s="343"/>
      <c r="M17" s="342"/>
      <c r="N17" s="340"/>
      <c r="O17" s="340"/>
      <c r="P17" s="340"/>
      <c r="Q17" s="340"/>
      <c r="R17" s="340"/>
      <c r="S17" s="340"/>
      <c r="T17" s="340"/>
      <c r="U17" s="340"/>
      <c r="V17" s="340"/>
      <c r="W17" s="340"/>
      <c r="X17" s="340"/>
      <c r="Y17" s="340"/>
      <c r="Z17" s="340"/>
      <c r="AA17" s="340"/>
      <c r="AB17" s="340"/>
      <c r="AC17" s="340"/>
      <c r="AD17" s="340"/>
      <c r="AE17" s="340"/>
    </row>
    <row r="18" spans="1:31" s="206" customFormat="1" ht="172.05" customHeight="1">
      <c r="A18" s="223">
        <v>6</v>
      </c>
      <c r="B18" s="353" t="s">
        <v>486</v>
      </c>
      <c r="C18" s="353" t="s">
        <v>34</v>
      </c>
      <c r="D18" s="353" t="s">
        <v>383</v>
      </c>
      <c r="E18" s="353" t="s">
        <v>384</v>
      </c>
      <c r="F18" s="354" t="s">
        <v>487</v>
      </c>
      <c r="G18" s="320">
        <v>106</v>
      </c>
      <c r="H18" s="320">
        <v>106</v>
      </c>
      <c r="I18" s="354" t="s">
        <v>390</v>
      </c>
      <c r="J18" s="354" t="s">
        <v>390</v>
      </c>
      <c r="K18" s="353" t="s">
        <v>488</v>
      </c>
      <c r="L18" s="353" t="s">
        <v>488</v>
      </c>
      <c r="M18" s="356"/>
    </row>
    <row r="19" spans="1:31" s="207" customFormat="1" ht="135" customHeight="1">
      <c r="A19" s="223">
        <v>7</v>
      </c>
      <c r="B19" s="359" t="s">
        <v>433</v>
      </c>
      <c r="C19" s="360" t="s">
        <v>34</v>
      </c>
      <c r="D19" s="360" t="s">
        <v>152</v>
      </c>
      <c r="E19" s="359" t="s">
        <v>397</v>
      </c>
      <c r="F19" s="360" t="s">
        <v>567</v>
      </c>
      <c r="G19" s="320">
        <v>275</v>
      </c>
      <c r="H19" s="320">
        <v>275</v>
      </c>
      <c r="I19" s="360" t="s">
        <v>399</v>
      </c>
      <c r="J19" s="360" t="s">
        <v>399</v>
      </c>
      <c r="K19" s="359" t="s">
        <v>578</v>
      </c>
      <c r="L19" s="359" t="s">
        <v>579</v>
      </c>
      <c r="M19" s="356"/>
    </row>
  </sheetData>
  <autoFilter ref="A1:M19" xr:uid="{00000000-0009-0000-0000-00000D000000}"/>
  <mergeCells count="21">
    <mergeCell ref="B10:F10"/>
    <mergeCell ref="B14:F14"/>
    <mergeCell ref="B17:F17"/>
    <mergeCell ref="A4:A8"/>
    <mergeCell ref="B4:B8"/>
    <mergeCell ref="C4:C8"/>
    <mergeCell ref="D4:D8"/>
    <mergeCell ref="E4:E8"/>
    <mergeCell ref="F4:F8"/>
    <mergeCell ref="A2:M2"/>
    <mergeCell ref="A3:B3"/>
    <mergeCell ref="C3:F3"/>
    <mergeCell ref="I4:J4"/>
    <mergeCell ref="A9:F9"/>
    <mergeCell ref="G4:G8"/>
    <mergeCell ref="H4:H8"/>
    <mergeCell ref="I5:I8"/>
    <mergeCell ref="J5:J8"/>
    <mergeCell ref="K4:K8"/>
    <mergeCell ref="L4:L8"/>
    <mergeCell ref="M4:M8"/>
  </mergeCells>
  <phoneticPr fontId="105"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N43"/>
  <sheetViews>
    <sheetView workbookViewId="0">
      <selection activeCell="F15" sqref="F15"/>
    </sheetView>
  </sheetViews>
  <sheetFormatPr defaultColWidth="9" defaultRowHeight="15.6" customHeight="1"/>
  <cols>
    <col min="1" max="1" width="7" style="51" customWidth="1"/>
    <col min="2" max="2" width="13.6328125" style="18" customWidth="1"/>
    <col min="3" max="3" width="34.1796875" style="51" customWidth="1"/>
    <col min="4" max="4" width="24.81640625" style="51" customWidth="1"/>
    <col min="5" max="40" width="9" style="18"/>
  </cols>
  <sheetData>
    <row r="1" spans="1:6" s="18" customFormat="1" ht="15.6" customHeight="1">
      <c r="A1" s="51"/>
      <c r="C1" s="51"/>
      <c r="D1" s="51"/>
    </row>
    <row r="2" spans="1:6" s="327" customFormat="1" ht="33" customHeight="1">
      <c r="A2" s="508" t="s">
        <v>422</v>
      </c>
      <c r="B2" s="508"/>
      <c r="C2" s="508"/>
      <c r="D2" s="508"/>
    </row>
    <row r="3" spans="1:6" s="328" customFormat="1" ht="30" customHeight="1">
      <c r="A3" s="329" t="s">
        <v>6</v>
      </c>
      <c r="B3" s="330" t="s">
        <v>423</v>
      </c>
      <c r="C3" s="330" t="s">
        <v>424</v>
      </c>
      <c r="D3" s="330" t="s">
        <v>425</v>
      </c>
      <c r="E3" s="331"/>
      <c r="F3" s="331"/>
    </row>
    <row r="4" spans="1:6" s="328" customFormat="1" ht="30" customHeight="1">
      <c r="A4" s="509" t="s">
        <v>30</v>
      </c>
      <c r="B4" s="510"/>
      <c r="C4" s="511"/>
      <c r="D4" s="332">
        <f>D5+D22+D29+D35</f>
        <v>18478</v>
      </c>
      <c r="E4" s="331"/>
      <c r="F4" s="331"/>
    </row>
    <row r="5" spans="1:6" s="328" customFormat="1" ht="30" customHeight="1">
      <c r="A5" s="329"/>
      <c r="B5" s="512" t="s">
        <v>30</v>
      </c>
      <c r="C5" s="511"/>
      <c r="D5" s="333">
        <f>SUM(D6:D21)</f>
        <v>13823</v>
      </c>
      <c r="E5" s="331"/>
      <c r="F5" s="331"/>
    </row>
    <row r="6" spans="1:6" s="18" customFormat="1" ht="27" customHeight="1">
      <c r="A6" s="329">
        <v>1</v>
      </c>
      <c r="B6" s="513" t="s">
        <v>31</v>
      </c>
      <c r="C6" s="223" t="s">
        <v>426</v>
      </c>
      <c r="D6" s="247">
        <v>2000</v>
      </c>
      <c r="E6" s="334"/>
      <c r="F6" s="334"/>
    </row>
    <row r="7" spans="1:6" s="18" customFormat="1" ht="27" customHeight="1">
      <c r="A7" s="329">
        <v>2</v>
      </c>
      <c r="B7" s="513"/>
      <c r="C7" s="223" t="s">
        <v>64</v>
      </c>
      <c r="D7" s="247">
        <v>2000</v>
      </c>
      <c r="E7" s="334"/>
      <c r="F7" s="334"/>
    </row>
    <row r="8" spans="1:6" s="18" customFormat="1" ht="27" customHeight="1">
      <c r="A8" s="329">
        <v>3</v>
      </c>
      <c r="B8" s="513"/>
      <c r="C8" s="223" t="s">
        <v>69</v>
      </c>
      <c r="D8" s="247">
        <v>700</v>
      </c>
      <c r="E8" s="334"/>
      <c r="F8" s="334"/>
    </row>
    <row r="9" spans="1:6" s="18" customFormat="1" ht="27" customHeight="1">
      <c r="A9" s="329">
        <v>4</v>
      </c>
      <c r="B9" s="513"/>
      <c r="C9" s="223" t="s">
        <v>427</v>
      </c>
      <c r="D9" s="247">
        <v>1100</v>
      </c>
      <c r="E9" s="334"/>
      <c r="F9" s="334"/>
    </row>
    <row r="10" spans="1:6" s="18" customFormat="1" ht="27" customHeight="1">
      <c r="A10" s="329">
        <v>5</v>
      </c>
      <c r="B10" s="513"/>
      <c r="C10" s="223" t="s">
        <v>580</v>
      </c>
      <c r="D10" s="247">
        <v>200</v>
      </c>
      <c r="E10" s="334"/>
      <c r="F10" s="334"/>
    </row>
    <row r="11" spans="1:6" s="18" customFormat="1" ht="27" customHeight="1">
      <c r="A11" s="329">
        <v>6</v>
      </c>
      <c r="B11" s="513"/>
      <c r="C11" s="223" t="s">
        <v>172</v>
      </c>
      <c r="D11" s="247">
        <v>630</v>
      </c>
      <c r="E11" s="334"/>
      <c r="F11" s="334"/>
    </row>
    <row r="12" spans="1:6" s="18" customFormat="1" ht="27" customHeight="1">
      <c r="A12" s="329">
        <v>7</v>
      </c>
      <c r="B12" s="513"/>
      <c r="C12" s="223" t="s">
        <v>428</v>
      </c>
      <c r="D12" s="247">
        <v>900</v>
      </c>
      <c r="E12" s="334"/>
      <c r="F12" s="334"/>
    </row>
    <row r="13" spans="1:6" s="18" customFormat="1" ht="27" customHeight="1">
      <c r="A13" s="329">
        <v>8</v>
      </c>
      <c r="B13" s="513"/>
      <c r="C13" s="223" t="s">
        <v>581</v>
      </c>
      <c r="D13" s="247">
        <v>2000</v>
      </c>
      <c r="E13" s="334"/>
      <c r="F13" s="334"/>
    </row>
    <row r="14" spans="1:6" s="18" customFormat="1" ht="27" customHeight="1">
      <c r="A14" s="329">
        <v>9</v>
      </c>
      <c r="B14" s="513"/>
      <c r="C14" s="223" t="s">
        <v>429</v>
      </c>
      <c r="D14" s="247">
        <v>600</v>
      </c>
      <c r="E14" s="334"/>
      <c r="F14" s="334"/>
    </row>
    <row r="15" spans="1:6" s="18" customFormat="1" ht="27" customHeight="1">
      <c r="A15" s="329">
        <v>10</v>
      </c>
      <c r="B15" s="513"/>
      <c r="C15" s="223" t="s">
        <v>430</v>
      </c>
      <c r="D15" s="247">
        <v>135</v>
      </c>
      <c r="E15" s="334"/>
      <c r="F15" s="334"/>
    </row>
    <row r="16" spans="1:6" s="18" customFormat="1" ht="27" customHeight="1">
      <c r="A16" s="329">
        <v>11</v>
      </c>
      <c r="B16" s="513"/>
      <c r="C16" s="223" t="s">
        <v>582</v>
      </c>
      <c r="D16" s="247">
        <v>600</v>
      </c>
      <c r="E16" s="334"/>
      <c r="F16" s="334"/>
    </row>
    <row r="17" spans="1:6" s="18" customFormat="1" ht="27" customHeight="1">
      <c r="A17" s="329">
        <v>12</v>
      </c>
      <c r="B17" s="513"/>
      <c r="C17" s="223" t="s">
        <v>583</v>
      </c>
      <c r="D17" s="247">
        <v>800</v>
      </c>
      <c r="E17" s="334"/>
      <c r="F17" s="334"/>
    </row>
    <row r="18" spans="1:6" s="18" customFormat="1" ht="27" customHeight="1">
      <c r="A18" s="329">
        <v>13</v>
      </c>
      <c r="B18" s="513"/>
      <c r="C18" s="223" t="s">
        <v>462</v>
      </c>
      <c r="D18" s="247">
        <v>1000</v>
      </c>
      <c r="E18" s="334"/>
      <c r="F18" s="334"/>
    </row>
    <row r="19" spans="1:6" s="18" customFormat="1" ht="27" customHeight="1">
      <c r="A19" s="329">
        <v>14</v>
      </c>
      <c r="B19" s="513"/>
      <c r="C19" s="223" t="s">
        <v>476</v>
      </c>
      <c r="D19" s="247">
        <v>500</v>
      </c>
      <c r="E19" s="334"/>
      <c r="F19" s="334"/>
    </row>
    <row r="20" spans="1:6" s="18" customFormat="1" ht="27" customHeight="1">
      <c r="A20" s="329">
        <v>15</v>
      </c>
      <c r="B20" s="513"/>
      <c r="C20" s="223" t="s">
        <v>498</v>
      </c>
      <c r="D20" s="223">
        <v>135</v>
      </c>
      <c r="E20" s="334"/>
      <c r="F20" s="334"/>
    </row>
    <row r="21" spans="1:6" s="18" customFormat="1" ht="27" customHeight="1">
      <c r="A21" s="329">
        <v>16</v>
      </c>
      <c r="B21" s="513"/>
      <c r="C21" s="223" t="s">
        <v>188</v>
      </c>
      <c r="D21" s="247">
        <v>523</v>
      </c>
      <c r="E21" s="334"/>
      <c r="F21" s="334"/>
    </row>
    <row r="22" spans="1:6" s="18" customFormat="1" ht="27" customHeight="1">
      <c r="A22" s="335"/>
      <c r="B22" s="570" t="s">
        <v>30</v>
      </c>
      <c r="C22" s="570"/>
      <c r="D22" s="219">
        <f>SUM(D23:D28)</f>
        <v>2877</v>
      </c>
      <c r="E22" s="334"/>
      <c r="F22" s="334"/>
    </row>
    <row r="23" spans="1:6" s="18" customFormat="1" ht="27" customHeight="1">
      <c r="A23" s="329">
        <v>17</v>
      </c>
      <c r="B23" s="513" t="s">
        <v>194</v>
      </c>
      <c r="C23" s="223" t="s">
        <v>431</v>
      </c>
      <c r="D23" s="247">
        <v>227</v>
      </c>
      <c r="E23" s="334"/>
      <c r="F23" s="334"/>
    </row>
    <row r="24" spans="1:6" s="18" customFormat="1" ht="27" customHeight="1">
      <c r="A24" s="329">
        <v>18</v>
      </c>
      <c r="B24" s="513"/>
      <c r="C24" s="223" t="s">
        <v>366</v>
      </c>
      <c r="D24" s="247">
        <v>400</v>
      </c>
      <c r="E24" s="334"/>
      <c r="F24" s="334"/>
    </row>
    <row r="25" spans="1:6" s="18" customFormat="1" ht="27" customHeight="1">
      <c r="A25" s="329">
        <v>19</v>
      </c>
      <c r="B25" s="513"/>
      <c r="C25" s="223" t="s">
        <v>371</v>
      </c>
      <c r="D25" s="247">
        <v>1200</v>
      </c>
      <c r="E25" s="334"/>
      <c r="F25" s="334"/>
    </row>
    <row r="26" spans="1:6" s="18" customFormat="1" ht="27" customHeight="1">
      <c r="A26" s="329">
        <v>20</v>
      </c>
      <c r="B26" s="513"/>
      <c r="C26" s="223" t="s">
        <v>584</v>
      </c>
      <c r="D26" s="247">
        <v>500</v>
      </c>
      <c r="E26" s="334"/>
      <c r="F26" s="334"/>
    </row>
    <row r="27" spans="1:6" s="18" customFormat="1" ht="27" customHeight="1">
      <c r="A27" s="329">
        <v>21</v>
      </c>
      <c r="B27" s="513"/>
      <c r="C27" s="223" t="s">
        <v>585</v>
      </c>
      <c r="D27" s="247">
        <v>50</v>
      </c>
      <c r="E27" s="334"/>
      <c r="F27" s="334"/>
    </row>
    <row r="28" spans="1:6" s="18" customFormat="1" ht="27" customHeight="1">
      <c r="A28" s="329">
        <v>22</v>
      </c>
      <c r="B28" s="513"/>
      <c r="C28" s="223" t="s">
        <v>376</v>
      </c>
      <c r="D28" s="247">
        <v>500</v>
      </c>
      <c r="E28" s="334"/>
      <c r="F28" s="334"/>
    </row>
    <row r="29" spans="1:6" s="18" customFormat="1" ht="27" customHeight="1">
      <c r="A29" s="336"/>
      <c r="B29" s="512" t="s">
        <v>30</v>
      </c>
      <c r="C29" s="511"/>
      <c r="D29" s="231">
        <f>SUM(D30:D34)</f>
        <v>815.2</v>
      </c>
      <c r="E29" s="334"/>
      <c r="F29" s="334"/>
    </row>
    <row r="30" spans="1:6" s="18" customFormat="1" ht="27" customHeight="1">
      <c r="A30" s="329">
        <v>23</v>
      </c>
      <c r="B30" s="513" t="s">
        <v>381</v>
      </c>
      <c r="C30" s="337" t="s">
        <v>389</v>
      </c>
      <c r="D30" s="247">
        <v>106</v>
      </c>
      <c r="E30" s="334"/>
      <c r="F30" s="334"/>
    </row>
    <row r="31" spans="1:6" s="18" customFormat="1" ht="27" customHeight="1">
      <c r="A31" s="329">
        <v>24</v>
      </c>
      <c r="B31" s="513"/>
      <c r="C31" s="232" t="s">
        <v>432</v>
      </c>
      <c r="D31" s="247">
        <v>178</v>
      </c>
      <c r="E31" s="334"/>
      <c r="F31" s="334"/>
    </row>
    <row r="32" spans="1:6" s="18" customFormat="1" ht="27" customHeight="1">
      <c r="A32" s="329">
        <v>25</v>
      </c>
      <c r="B32" s="513"/>
      <c r="C32" s="232" t="s">
        <v>433</v>
      </c>
      <c r="D32" s="247">
        <v>275</v>
      </c>
      <c r="E32" s="334"/>
      <c r="F32" s="334"/>
    </row>
    <row r="33" spans="1:6" s="18" customFormat="1" ht="27" customHeight="1">
      <c r="A33" s="329">
        <v>26</v>
      </c>
      <c r="B33" s="513"/>
      <c r="C33" s="232" t="s">
        <v>402</v>
      </c>
      <c r="D33" s="338">
        <v>86.4</v>
      </c>
      <c r="E33" s="334"/>
      <c r="F33" s="334"/>
    </row>
    <row r="34" spans="1:6" s="18" customFormat="1" ht="27" customHeight="1">
      <c r="A34" s="329">
        <v>27</v>
      </c>
      <c r="B34" s="513"/>
      <c r="C34" s="232" t="s">
        <v>407</v>
      </c>
      <c r="D34" s="338">
        <v>169.8</v>
      </c>
      <c r="E34" s="334"/>
      <c r="F34" s="334"/>
    </row>
    <row r="35" spans="1:6" s="18" customFormat="1" ht="27" customHeight="1">
      <c r="A35" s="329"/>
      <c r="B35" s="512" t="s">
        <v>30</v>
      </c>
      <c r="C35" s="511"/>
      <c r="D35" s="333">
        <f>D36+D37+D38</f>
        <v>962.8</v>
      </c>
      <c r="E35" s="334"/>
      <c r="F35" s="334"/>
    </row>
    <row r="36" spans="1:6" s="18" customFormat="1" ht="27" customHeight="1">
      <c r="A36" s="329">
        <v>28</v>
      </c>
      <c r="B36" s="514" t="s">
        <v>410</v>
      </c>
      <c r="C36" s="228" t="s">
        <v>411</v>
      </c>
      <c r="D36" s="261">
        <v>542</v>
      </c>
      <c r="E36" s="334"/>
      <c r="F36" s="334"/>
    </row>
    <row r="37" spans="1:6" s="18" customFormat="1" ht="27" customHeight="1">
      <c r="A37" s="329">
        <v>29</v>
      </c>
      <c r="B37" s="515"/>
      <c r="C37" s="228" t="s">
        <v>415</v>
      </c>
      <c r="D37" s="262">
        <v>240.8</v>
      </c>
      <c r="E37" s="334"/>
      <c r="F37" s="334"/>
    </row>
    <row r="38" spans="1:6" s="18" customFormat="1" ht="27" customHeight="1">
      <c r="A38" s="329">
        <v>30</v>
      </c>
      <c r="B38" s="516"/>
      <c r="C38" s="228" t="s">
        <v>419</v>
      </c>
      <c r="D38" s="262">
        <v>180</v>
      </c>
      <c r="E38" s="334"/>
      <c r="F38" s="334"/>
    </row>
    <row r="39" spans="1:6" s="18" customFormat="1" ht="15.6" customHeight="1">
      <c r="A39" s="51"/>
      <c r="C39" s="51"/>
      <c r="D39" s="51"/>
    </row>
    <row r="40" spans="1:6" s="18" customFormat="1" ht="15.6" customHeight="1">
      <c r="A40" s="51"/>
      <c r="C40" s="51"/>
      <c r="D40" s="51"/>
    </row>
    <row r="41" spans="1:6" s="18" customFormat="1" ht="15.6" customHeight="1">
      <c r="A41" s="51"/>
      <c r="C41" s="51"/>
      <c r="D41" s="51"/>
    </row>
    <row r="42" spans="1:6" s="18" customFormat="1" ht="15.6" customHeight="1">
      <c r="A42" s="51"/>
      <c r="C42" s="51"/>
      <c r="D42" s="51"/>
    </row>
    <row r="43" spans="1:6" s="18" customFormat="1" ht="15.6" customHeight="1">
      <c r="A43" s="51"/>
      <c r="C43" s="51"/>
      <c r="D43" s="51"/>
    </row>
  </sheetData>
  <mergeCells count="10">
    <mergeCell ref="B35:C35"/>
    <mergeCell ref="B6:B21"/>
    <mergeCell ref="B23:B28"/>
    <mergeCell ref="B30:B34"/>
    <mergeCell ref="B36:B38"/>
    <mergeCell ref="A2:D2"/>
    <mergeCell ref="A4:C4"/>
    <mergeCell ref="B5:C5"/>
    <mergeCell ref="B22:C22"/>
    <mergeCell ref="B29:C29"/>
  </mergeCells>
  <phoneticPr fontId="105"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N33"/>
  <sheetViews>
    <sheetView workbookViewId="0">
      <selection activeCell="F15" sqref="F15"/>
    </sheetView>
  </sheetViews>
  <sheetFormatPr defaultColWidth="9" defaultRowHeight="13.8" customHeight="1"/>
  <cols>
    <col min="1" max="1" width="6.6328125" style="170" customWidth="1"/>
    <col min="2" max="2" width="32.6328125" style="170" customWidth="1"/>
    <col min="3" max="3" width="11.6328125" style="170" customWidth="1"/>
    <col min="4" max="4" width="72" style="170" customWidth="1"/>
    <col min="5" max="5" width="11" style="170" customWidth="1"/>
    <col min="6" max="6" width="8.36328125" style="176" customWidth="1"/>
    <col min="7" max="7" width="9" style="176" customWidth="1"/>
    <col min="8" max="8" width="9" style="170" customWidth="1"/>
    <col min="9" max="9" width="9.1796875" style="170" customWidth="1"/>
    <col min="10" max="40" width="9" style="170"/>
  </cols>
  <sheetData>
    <row r="1" spans="1:9" s="170" customFormat="1" ht="37.950000000000003" customHeight="1">
      <c r="A1" s="571" t="s">
        <v>586</v>
      </c>
      <c r="B1" s="571"/>
      <c r="C1" s="571"/>
      <c r="D1" s="571"/>
      <c r="E1" s="571"/>
      <c r="F1" s="571"/>
      <c r="G1" s="176"/>
    </row>
    <row r="2" spans="1:9" s="170" customFormat="1" ht="24" customHeight="1">
      <c r="A2" s="178"/>
      <c r="B2" s="178"/>
      <c r="C2" s="178"/>
      <c r="D2" s="322" t="s">
        <v>587</v>
      </c>
      <c r="E2" s="322"/>
      <c r="F2" s="178"/>
      <c r="G2" s="176"/>
    </row>
    <row r="3" spans="1:9" s="170" customFormat="1" ht="25.05" customHeight="1">
      <c r="A3" s="572" t="s">
        <v>6</v>
      </c>
      <c r="B3" s="575" t="s">
        <v>588</v>
      </c>
      <c r="C3" s="575" t="s">
        <v>589</v>
      </c>
      <c r="D3" s="300" t="s">
        <v>590</v>
      </c>
      <c r="E3" s="300">
        <f>E6+E9+E20+E21+E27+E31</f>
        <v>5631</v>
      </c>
      <c r="F3" s="300">
        <f>F6+F9+F20+F21+F27+F31</f>
        <v>4505</v>
      </c>
      <c r="G3" s="300">
        <f>G6+G9+G20+G21+G27+G31</f>
        <v>3620</v>
      </c>
      <c r="H3" s="300">
        <v>3972</v>
      </c>
      <c r="I3" s="300">
        <f>I6+I9+I20+I21+I27+I31</f>
        <v>17728</v>
      </c>
    </row>
    <row r="4" spans="1:9" s="170" customFormat="1" ht="16.05" customHeight="1">
      <c r="A4" s="573"/>
      <c r="B4" s="576"/>
      <c r="C4" s="576"/>
      <c r="D4" s="300"/>
      <c r="E4" s="300"/>
      <c r="F4" s="300"/>
      <c r="G4" s="307"/>
      <c r="H4" s="323"/>
      <c r="I4" s="326">
        <f>E4+F4+G4+H4</f>
        <v>0</v>
      </c>
    </row>
    <row r="5" spans="1:9" s="170" customFormat="1" ht="39" customHeight="1">
      <c r="A5" s="574"/>
      <c r="B5" s="179" t="s">
        <v>591</v>
      </c>
      <c r="C5" s="301">
        <f>C6+C9+C20+C21+C27+C31</f>
        <v>17728</v>
      </c>
      <c r="D5" s="311" t="s">
        <v>592</v>
      </c>
      <c r="E5" s="311"/>
      <c r="F5" s="304"/>
      <c r="G5" s="307"/>
      <c r="H5" s="323"/>
      <c r="I5" s="326">
        <f>E5+F5+G5+H5</f>
        <v>0</v>
      </c>
    </row>
    <row r="6" spans="1:9" s="170" customFormat="1" ht="21" customHeight="1">
      <c r="A6" s="303" t="s">
        <v>593</v>
      </c>
      <c r="B6" s="179" t="s">
        <v>594</v>
      </c>
      <c r="C6" s="301">
        <v>4200</v>
      </c>
      <c r="D6" s="304"/>
      <c r="E6" s="304">
        <f>E7+E8</f>
        <v>1062</v>
      </c>
      <c r="F6" s="304">
        <f>F7+F8</f>
        <v>0</v>
      </c>
      <c r="G6" s="304">
        <f>G7+G8</f>
        <v>2200</v>
      </c>
      <c r="H6" s="304">
        <f>H7+H8</f>
        <v>938</v>
      </c>
      <c r="I6" s="304">
        <f>I7+I8</f>
        <v>4200</v>
      </c>
    </row>
    <row r="7" spans="1:9" s="170" customFormat="1" ht="21" customHeight="1">
      <c r="A7" s="305">
        <v>1</v>
      </c>
      <c r="B7" s="252" t="s">
        <v>595</v>
      </c>
      <c r="C7" s="277">
        <v>2000</v>
      </c>
      <c r="D7" s="309" t="s">
        <v>581</v>
      </c>
      <c r="E7" s="309"/>
      <c r="F7" s="304"/>
      <c r="G7" s="313">
        <v>2000</v>
      </c>
      <c r="H7" s="323"/>
      <c r="I7" s="323">
        <f>E7+F7+G7+H7</f>
        <v>2000</v>
      </c>
    </row>
    <row r="8" spans="1:9" s="170" customFormat="1" ht="72" customHeight="1">
      <c r="A8" s="305">
        <v>2</v>
      </c>
      <c r="B8" s="252" t="s">
        <v>457</v>
      </c>
      <c r="C8" s="277">
        <v>2200</v>
      </c>
      <c r="D8" s="324" t="s">
        <v>596</v>
      </c>
      <c r="E8" s="277">
        <v>1062</v>
      </c>
      <c r="F8" s="304"/>
      <c r="G8" s="307">
        <v>200</v>
      </c>
      <c r="H8" s="307">
        <v>938</v>
      </c>
      <c r="I8" s="323">
        <f>E8+F8+G8+H8</f>
        <v>2200</v>
      </c>
    </row>
    <row r="9" spans="1:9" s="170" customFormat="1" ht="18" customHeight="1">
      <c r="A9" s="303" t="s">
        <v>597</v>
      </c>
      <c r="B9" s="179" t="s">
        <v>598</v>
      </c>
      <c r="C9" s="179">
        <v>8653</v>
      </c>
      <c r="D9" s="311"/>
      <c r="E9" s="311">
        <f>E10+E11+E12+E13+E14+E15+E16+E17+E18+E19</f>
        <v>2600</v>
      </c>
      <c r="F9" s="311">
        <f>F10+F11+F12+F13+F14+F15+F16+F17+F18+F19</f>
        <v>2618</v>
      </c>
      <c r="G9" s="311">
        <f>G10+G11+G12+G13+G14+G15+G16+G17+G18+G19</f>
        <v>600</v>
      </c>
      <c r="H9" s="311">
        <f>H10+H11+H12+H13+H14+H15+H16+H17+H18+H19</f>
        <v>2835</v>
      </c>
      <c r="I9" s="311">
        <f>I10+I11+I12+I13+I14+I15+I16+I17+I18+I19</f>
        <v>8653</v>
      </c>
    </row>
    <row r="10" spans="1:9" s="170" customFormat="1" ht="60" customHeight="1">
      <c r="A10" s="303">
        <v>1</v>
      </c>
      <c r="B10" s="305" t="s">
        <v>599</v>
      </c>
      <c r="C10" s="306">
        <v>1100</v>
      </c>
      <c r="D10" s="311" t="s">
        <v>600</v>
      </c>
      <c r="E10" s="311"/>
      <c r="F10" s="304">
        <v>500</v>
      </c>
      <c r="G10" s="307"/>
      <c r="H10" s="323">
        <v>600</v>
      </c>
      <c r="I10" s="326">
        <f t="shared" ref="I10:I20" si="0">E10+F10+G10+H10</f>
        <v>1100</v>
      </c>
    </row>
    <row r="11" spans="1:9" s="170" customFormat="1" ht="34.049999999999997" customHeight="1">
      <c r="A11" s="303">
        <v>2</v>
      </c>
      <c r="B11" s="305" t="s">
        <v>462</v>
      </c>
      <c r="C11" s="306">
        <v>1000</v>
      </c>
      <c r="D11" s="311" t="s">
        <v>601</v>
      </c>
      <c r="E11" s="311"/>
      <c r="F11" s="304">
        <v>718</v>
      </c>
      <c r="G11" s="307"/>
      <c r="H11" s="323">
        <v>282</v>
      </c>
      <c r="I11" s="326">
        <f t="shared" si="0"/>
        <v>1000</v>
      </c>
    </row>
    <row r="12" spans="1:9" s="170" customFormat="1" ht="37.950000000000003" customHeight="1">
      <c r="A12" s="303">
        <v>3</v>
      </c>
      <c r="B12" s="305" t="s">
        <v>465</v>
      </c>
      <c r="C12" s="306">
        <v>800</v>
      </c>
      <c r="D12" s="311" t="s">
        <v>602</v>
      </c>
      <c r="E12" s="311"/>
      <c r="F12" s="304">
        <v>300</v>
      </c>
      <c r="G12" s="307"/>
      <c r="H12" s="323">
        <v>500</v>
      </c>
      <c r="I12" s="326">
        <f t="shared" si="0"/>
        <v>800</v>
      </c>
    </row>
    <row r="13" spans="1:9" s="170" customFormat="1" ht="43.95" customHeight="1">
      <c r="A13" s="303">
        <v>4</v>
      </c>
      <c r="B13" s="305" t="s">
        <v>426</v>
      </c>
      <c r="C13" s="306">
        <v>2000</v>
      </c>
      <c r="D13" s="311" t="s">
        <v>603</v>
      </c>
      <c r="E13" s="311">
        <v>1370</v>
      </c>
      <c r="F13" s="304"/>
      <c r="G13" s="307"/>
      <c r="H13" s="323">
        <v>630</v>
      </c>
      <c r="I13" s="326">
        <f t="shared" si="0"/>
        <v>2000</v>
      </c>
    </row>
    <row r="14" spans="1:9" s="170" customFormat="1" ht="22.05" customHeight="1">
      <c r="A14" s="303">
        <v>5</v>
      </c>
      <c r="B14" s="305" t="s">
        <v>498</v>
      </c>
      <c r="C14" s="306">
        <v>500</v>
      </c>
      <c r="D14" s="311" t="s">
        <v>604</v>
      </c>
      <c r="E14" s="311"/>
      <c r="F14" s="304">
        <v>200</v>
      </c>
      <c r="G14" s="307"/>
      <c r="H14" s="323">
        <v>300</v>
      </c>
      <c r="I14" s="326">
        <f t="shared" si="0"/>
        <v>500</v>
      </c>
    </row>
    <row r="15" spans="1:9" s="170" customFormat="1" ht="22.05" customHeight="1">
      <c r="A15" s="303">
        <v>6</v>
      </c>
      <c r="B15" s="305" t="s">
        <v>428</v>
      </c>
      <c r="C15" s="306">
        <v>900</v>
      </c>
      <c r="D15" s="311" t="s">
        <v>605</v>
      </c>
      <c r="E15" s="311">
        <v>600</v>
      </c>
      <c r="F15" s="304">
        <v>300</v>
      </c>
      <c r="G15" s="307"/>
      <c r="H15" s="323"/>
      <c r="I15" s="326">
        <f t="shared" si="0"/>
        <v>900</v>
      </c>
    </row>
    <row r="16" spans="1:9" s="170" customFormat="1" ht="22.05" customHeight="1">
      <c r="A16" s="303">
        <v>7</v>
      </c>
      <c r="B16" s="305" t="s">
        <v>429</v>
      </c>
      <c r="C16" s="306">
        <v>600</v>
      </c>
      <c r="D16" s="311" t="s">
        <v>606</v>
      </c>
      <c r="E16" s="311"/>
      <c r="F16" s="304">
        <v>300</v>
      </c>
      <c r="G16" s="307"/>
      <c r="H16" s="323">
        <v>300</v>
      </c>
      <c r="I16" s="326">
        <f t="shared" si="0"/>
        <v>600</v>
      </c>
    </row>
    <row r="17" spans="1:9" s="170" customFormat="1" ht="22.05" customHeight="1">
      <c r="A17" s="303">
        <v>8</v>
      </c>
      <c r="B17" s="305" t="s">
        <v>172</v>
      </c>
      <c r="C17" s="306">
        <v>630</v>
      </c>
      <c r="D17" s="311" t="s">
        <v>607</v>
      </c>
      <c r="E17" s="311">
        <v>630</v>
      </c>
      <c r="F17" s="304"/>
      <c r="G17" s="307"/>
      <c r="H17" s="323"/>
      <c r="I17" s="326">
        <f t="shared" si="0"/>
        <v>630</v>
      </c>
    </row>
    <row r="18" spans="1:9" s="170" customFormat="1" ht="36" customHeight="1">
      <c r="A18" s="303">
        <v>9</v>
      </c>
      <c r="B18" s="305" t="s">
        <v>582</v>
      </c>
      <c r="C18" s="306">
        <v>600</v>
      </c>
      <c r="D18" s="311" t="s">
        <v>62</v>
      </c>
      <c r="E18" s="311"/>
      <c r="F18" s="304"/>
      <c r="G18" s="307">
        <v>600</v>
      </c>
      <c r="H18" s="323"/>
      <c r="I18" s="326">
        <f t="shared" si="0"/>
        <v>600</v>
      </c>
    </row>
    <row r="19" spans="1:9" s="170" customFormat="1" ht="22.05" customHeight="1">
      <c r="A19" s="303">
        <v>10</v>
      </c>
      <c r="B19" s="305" t="s">
        <v>188</v>
      </c>
      <c r="C19" s="306">
        <v>523</v>
      </c>
      <c r="D19" s="311" t="s">
        <v>608</v>
      </c>
      <c r="E19" s="311"/>
      <c r="F19" s="304">
        <v>300</v>
      </c>
      <c r="G19" s="307"/>
      <c r="H19" s="323">
        <v>223</v>
      </c>
      <c r="I19" s="326">
        <f t="shared" si="0"/>
        <v>523</v>
      </c>
    </row>
    <row r="20" spans="1:9" s="170" customFormat="1" ht="22.05" customHeight="1">
      <c r="A20" s="303" t="s">
        <v>609</v>
      </c>
      <c r="B20" s="179" t="s">
        <v>476</v>
      </c>
      <c r="C20" s="179">
        <v>200</v>
      </c>
      <c r="D20" s="311" t="s">
        <v>477</v>
      </c>
      <c r="E20" s="311"/>
      <c r="F20" s="304"/>
      <c r="G20" s="307">
        <v>200</v>
      </c>
      <c r="H20" s="323">
        <v>0</v>
      </c>
      <c r="I20" s="326">
        <f t="shared" si="0"/>
        <v>200</v>
      </c>
    </row>
    <row r="21" spans="1:9" s="170" customFormat="1" ht="22.05" customHeight="1">
      <c r="A21" s="301" t="s">
        <v>610</v>
      </c>
      <c r="B21" s="301" t="s">
        <v>194</v>
      </c>
      <c r="C21" s="301">
        <v>3077</v>
      </c>
      <c r="D21" s="309"/>
      <c r="E21" s="311">
        <f>E22+E23+E24+E25+E26</f>
        <v>1427</v>
      </c>
      <c r="F21" s="311">
        <f>F22+F23+F24+F25+F26</f>
        <v>1212</v>
      </c>
      <c r="G21" s="309">
        <f>G22+G23+G24+G25+G26</f>
        <v>239</v>
      </c>
      <c r="H21" s="309"/>
      <c r="I21" s="311">
        <f>I22+I23+I24+I25+I26</f>
        <v>3077</v>
      </c>
    </row>
    <row r="22" spans="1:9" s="170" customFormat="1" ht="22.05" customHeight="1">
      <c r="A22" s="305">
        <v>1</v>
      </c>
      <c r="B22" s="305" t="s">
        <v>431</v>
      </c>
      <c r="C22" s="305">
        <v>227</v>
      </c>
      <c r="D22" s="316" t="s">
        <v>611</v>
      </c>
      <c r="E22" s="316">
        <v>227</v>
      </c>
      <c r="F22" s="306"/>
      <c r="G22" s="307"/>
      <c r="H22" s="323"/>
      <c r="I22" s="326">
        <f>E22+F22+G22+H22</f>
        <v>227</v>
      </c>
    </row>
    <row r="23" spans="1:9" s="170" customFormat="1" ht="22.05" customHeight="1">
      <c r="A23" s="305">
        <v>2</v>
      </c>
      <c r="B23" s="305" t="s">
        <v>366</v>
      </c>
      <c r="C23" s="305">
        <v>400</v>
      </c>
      <c r="D23" s="316" t="s">
        <v>612</v>
      </c>
      <c r="E23" s="316">
        <v>300</v>
      </c>
      <c r="F23" s="306">
        <v>100</v>
      </c>
      <c r="G23" s="307"/>
      <c r="H23" s="323"/>
      <c r="I23" s="326">
        <f>E23+F23+G23+H23</f>
        <v>400</v>
      </c>
    </row>
    <row r="24" spans="1:9" s="170" customFormat="1" ht="22.05" customHeight="1">
      <c r="A24" s="305">
        <v>3</v>
      </c>
      <c r="B24" s="305" t="s">
        <v>371</v>
      </c>
      <c r="C24" s="305">
        <v>1200</v>
      </c>
      <c r="D24" s="316" t="s">
        <v>613</v>
      </c>
      <c r="E24" s="316">
        <v>500</v>
      </c>
      <c r="F24" s="306">
        <v>312</v>
      </c>
      <c r="G24" s="307">
        <v>189</v>
      </c>
      <c r="H24" s="323">
        <v>199</v>
      </c>
      <c r="I24" s="326">
        <f>E24+F24+G24+H24</f>
        <v>1200</v>
      </c>
    </row>
    <row r="25" spans="1:9" s="170" customFormat="1" ht="55.05" customHeight="1">
      <c r="A25" s="305">
        <v>4</v>
      </c>
      <c r="B25" s="305" t="s">
        <v>614</v>
      </c>
      <c r="C25" s="305">
        <v>1200</v>
      </c>
      <c r="D25" s="316" t="s">
        <v>615</v>
      </c>
      <c r="E25" s="316">
        <v>400</v>
      </c>
      <c r="F25" s="306">
        <v>800</v>
      </c>
      <c r="G25" s="307"/>
      <c r="H25" s="323"/>
      <c r="I25" s="326">
        <f>E25+F25+G25+H25</f>
        <v>1200</v>
      </c>
    </row>
    <row r="26" spans="1:9" s="170" customFormat="1" ht="52.95" customHeight="1">
      <c r="A26" s="305">
        <v>5</v>
      </c>
      <c r="B26" s="305" t="s">
        <v>585</v>
      </c>
      <c r="C26" s="305">
        <v>50</v>
      </c>
      <c r="D26" s="316" t="s">
        <v>616</v>
      </c>
      <c r="E26" s="316"/>
      <c r="F26" s="306"/>
      <c r="G26" s="307">
        <v>50</v>
      </c>
      <c r="H26" s="323"/>
      <c r="I26" s="323">
        <v>50</v>
      </c>
    </row>
    <row r="27" spans="1:9" s="170" customFormat="1" ht="21" customHeight="1">
      <c r="A27" s="301" t="s">
        <v>617</v>
      </c>
      <c r="B27" s="301" t="s">
        <v>381</v>
      </c>
      <c r="C27" s="179">
        <f>C28+C29+C30</f>
        <v>815.2</v>
      </c>
      <c r="D27" s="301"/>
      <c r="E27" s="179">
        <f>E28+E29+E30</f>
        <v>0</v>
      </c>
      <c r="F27" s="301">
        <f>F28+F29+F30</f>
        <v>434.2</v>
      </c>
      <c r="G27" s="301">
        <f>G28+G29+G30</f>
        <v>381</v>
      </c>
      <c r="H27" s="301">
        <f>H28+H29+H30</f>
        <v>0</v>
      </c>
      <c r="I27" s="179">
        <f>I28+I29+I30</f>
        <v>815.2</v>
      </c>
    </row>
    <row r="28" spans="1:9" s="170" customFormat="1" ht="28.95" customHeight="1">
      <c r="A28" s="305">
        <v>1</v>
      </c>
      <c r="B28" s="305" t="s">
        <v>382</v>
      </c>
      <c r="C28" s="305">
        <v>381</v>
      </c>
      <c r="D28" s="316" t="s">
        <v>618</v>
      </c>
      <c r="E28" s="316"/>
      <c r="F28" s="308"/>
      <c r="G28" s="307">
        <v>381</v>
      </c>
      <c r="H28" s="323"/>
      <c r="I28" s="326">
        <f>E28+F28+G28+H28</f>
        <v>381</v>
      </c>
    </row>
    <row r="29" spans="1:9" s="170" customFormat="1" ht="22.05" customHeight="1">
      <c r="A29" s="305">
        <v>2</v>
      </c>
      <c r="B29" s="305" t="s">
        <v>432</v>
      </c>
      <c r="C29" s="305">
        <v>178</v>
      </c>
      <c r="D29" s="316" t="s">
        <v>619</v>
      </c>
      <c r="E29" s="316"/>
      <c r="F29" s="308">
        <v>178</v>
      </c>
      <c r="G29" s="307"/>
      <c r="H29" s="323"/>
      <c r="I29" s="326">
        <f>E29+F29+G29+H29</f>
        <v>178</v>
      </c>
    </row>
    <row r="30" spans="1:9" s="170" customFormat="1" ht="22.05" customHeight="1">
      <c r="A30" s="305">
        <v>3</v>
      </c>
      <c r="B30" s="305" t="s">
        <v>407</v>
      </c>
      <c r="C30" s="318">
        <v>256.2</v>
      </c>
      <c r="D30" s="316" t="s">
        <v>620</v>
      </c>
      <c r="E30" s="316"/>
      <c r="F30" s="308">
        <v>256.2</v>
      </c>
      <c r="G30" s="307"/>
      <c r="H30" s="323"/>
      <c r="I30" s="326">
        <f>E30+F30+G30+H30</f>
        <v>256.2</v>
      </c>
    </row>
    <row r="31" spans="1:9" s="170" customFormat="1" ht="22.05" customHeight="1">
      <c r="A31" s="301" t="s">
        <v>621</v>
      </c>
      <c r="B31" s="301" t="s">
        <v>410</v>
      </c>
      <c r="C31" s="325">
        <f t="shared" ref="C31:I31" si="1">C32+C33</f>
        <v>782.8</v>
      </c>
      <c r="D31" s="179" t="e">
        <f t="shared" si="1"/>
        <v>#VALUE!</v>
      </c>
      <c r="E31" s="179">
        <f t="shared" si="1"/>
        <v>542</v>
      </c>
      <c r="F31" s="301">
        <f t="shared" si="1"/>
        <v>240.8</v>
      </c>
      <c r="G31" s="301">
        <f t="shared" si="1"/>
        <v>0</v>
      </c>
      <c r="H31" s="301">
        <f t="shared" si="1"/>
        <v>0</v>
      </c>
      <c r="I31" s="179">
        <f t="shared" si="1"/>
        <v>782.8</v>
      </c>
    </row>
    <row r="32" spans="1:9" s="170" customFormat="1" ht="22.05" customHeight="1">
      <c r="A32" s="305">
        <v>1</v>
      </c>
      <c r="B32" s="305" t="s">
        <v>411</v>
      </c>
      <c r="C32" s="320">
        <v>542</v>
      </c>
      <c r="D32" s="316" t="s">
        <v>622</v>
      </c>
      <c r="E32" s="316">
        <v>542</v>
      </c>
      <c r="F32" s="308"/>
      <c r="G32" s="307"/>
      <c r="H32" s="323"/>
      <c r="I32" s="326">
        <f>E32+F32+G32+H32</f>
        <v>542</v>
      </c>
    </row>
    <row r="33" spans="1:9" s="170" customFormat="1" ht="22.05" customHeight="1">
      <c r="A33" s="305">
        <v>2</v>
      </c>
      <c r="B33" s="305" t="s">
        <v>415</v>
      </c>
      <c r="C33" s="321">
        <v>240.8</v>
      </c>
      <c r="D33" s="316" t="s">
        <v>622</v>
      </c>
      <c r="E33" s="316"/>
      <c r="F33" s="277">
        <v>240.8</v>
      </c>
      <c r="G33" s="307"/>
      <c r="H33" s="323"/>
      <c r="I33" s="326">
        <f>E33+F33+G33+H33</f>
        <v>240.8</v>
      </c>
    </row>
  </sheetData>
  <mergeCells count="4">
    <mergeCell ref="A1:F1"/>
    <mergeCell ref="A3:A5"/>
    <mergeCell ref="B3:B4"/>
    <mergeCell ref="C3:C4"/>
  </mergeCells>
  <phoneticPr fontId="105"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N33"/>
  <sheetViews>
    <sheetView workbookViewId="0">
      <selection activeCell="F15" sqref="F15"/>
    </sheetView>
  </sheetViews>
  <sheetFormatPr defaultColWidth="9" defaultRowHeight="13.8" customHeight="1"/>
  <cols>
    <col min="1" max="1" width="4.6328125" style="170" customWidth="1"/>
    <col min="2" max="2" width="39.6328125" style="170" customWidth="1"/>
    <col min="3" max="3" width="9.453125" style="176" customWidth="1"/>
    <col min="4" max="4" width="8.6328125" style="176" customWidth="1"/>
    <col min="5" max="5" width="6.36328125" style="176" customWidth="1"/>
    <col min="6" max="6" width="9" style="176" customWidth="1"/>
    <col min="7" max="7" width="9.1796875" style="176" customWidth="1"/>
    <col min="8" max="8" width="123.6328125" style="177" customWidth="1"/>
    <col min="9" max="40" width="9" style="170"/>
  </cols>
  <sheetData>
    <row r="1" spans="1:8" s="170" customFormat="1" ht="37.950000000000003" customHeight="1">
      <c r="A1" s="577" t="s">
        <v>586</v>
      </c>
      <c r="B1" s="577"/>
      <c r="C1" s="577"/>
      <c r="D1" s="577"/>
      <c r="E1" s="577"/>
      <c r="F1" s="577"/>
      <c r="G1" s="577"/>
      <c r="H1" s="578"/>
    </row>
    <row r="2" spans="1:8" s="170" customFormat="1" ht="24" customHeight="1">
      <c r="A2" s="178"/>
      <c r="B2" s="178"/>
      <c r="C2" s="178"/>
      <c r="D2" s="299"/>
      <c r="E2" s="178"/>
      <c r="F2" s="176"/>
      <c r="G2" s="176"/>
      <c r="H2" s="177"/>
    </row>
    <row r="3" spans="1:8" s="170" customFormat="1" ht="25.05" customHeight="1">
      <c r="A3" s="572" t="s">
        <v>6</v>
      </c>
      <c r="B3" s="575" t="s">
        <v>588</v>
      </c>
      <c r="C3" s="575" t="s">
        <v>589</v>
      </c>
      <c r="D3" s="579" t="s">
        <v>623</v>
      </c>
      <c r="E3" s="579"/>
      <c r="F3" s="579"/>
      <c r="G3" s="575" t="s">
        <v>624</v>
      </c>
      <c r="H3" s="580" t="s">
        <v>17</v>
      </c>
    </row>
    <row r="4" spans="1:8" s="170" customFormat="1" ht="24" customHeight="1">
      <c r="A4" s="573"/>
      <c r="B4" s="576"/>
      <c r="C4" s="576"/>
      <c r="D4" s="300" t="s">
        <v>439</v>
      </c>
      <c r="E4" s="300" t="s">
        <v>440</v>
      </c>
      <c r="F4" s="300" t="s">
        <v>454</v>
      </c>
      <c r="G4" s="576"/>
      <c r="H4" s="581"/>
    </row>
    <row r="5" spans="1:8" s="170" customFormat="1" ht="31.95" customHeight="1">
      <c r="A5" s="574"/>
      <c r="B5" s="179" t="s">
        <v>591</v>
      </c>
      <c r="C5" s="301">
        <f>C6+C9+C18+C19+C27+C31</f>
        <v>17728</v>
      </c>
      <c r="D5" s="179">
        <f>D6+D9+D18+D19+D27+D31</f>
        <v>5631</v>
      </c>
      <c r="E5" s="179">
        <f>E6+E9+E18+E19+E27+E31</f>
        <v>4405</v>
      </c>
      <c r="F5" s="179">
        <f>F6+F9+F18+F19+F27+F31</f>
        <v>3820</v>
      </c>
      <c r="G5" s="179">
        <f>G6+G9+G18+G19+G27+G31</f>
        <v>3872</v>
      </c>
      <c r="H5" s="302"/>
    </row>
    <row r="6" spans="1:8" s="170" customFormat="1" ht="31.95" customHeight="1">
      <c r="A6" s="303" t="s">
        <v>593</v>
      </c>
      <c r="B6" s="179" t="s">
        <v>594</v>
      </c>
      <c r="C6" s="301">
        <v>4200</v>
      </c>
      <c r="D6" s="304">
        <f>D7+D8</f>
        <v>1062</v>
      </c>
      <c r="E6" s="304">
        <f>E7+E8</f>
        <v>0</v>
      </c>
      <c r="F6" s="304">
        <f>F7+F8</f>
        <v>2200</v>
      </c>
      <c r="G6" s="304">
        <f>G7+G8</f>
        <v>938</v>
      </c>
      <c r="H6" s="302"/>
    </row>
    <row r="7" spans="1:8" s="170" customFormat="1" ht="31.95" customHeight="1">
      <c r="A7" s="305">
        <v>1</v>
      </c>
      <c r="B7" s="252" t="s">
        <v>595</v>
      </c>
      <c r="C7" s="277">
        <v>2000</v>
      </c>
      <c r="D7" s="277"/>
      <c r="E7" s="306"/>
      <c r="F7" s="307">
        <v>2000</v>
      </c>
      <c r="G7" s="308"/>
      <c r="H7" s="309" t="s">
        <v>581</v>
      </c>
    </row>
    <row r="8" spans="1:8" s="170" customFormat="1" ht="70.95" customHeight="1">
      <c r="A8" s="305">
        <v>2</v>
      </c>
      <c r="B8" s="252" t="s">
        <v>457</v>
      </c>
      <c r="C8" s="277">
        <v>2200</v>
      </c>
      <c r="D8" s="277">
        <v>1062</v>
      </c>
      <c r="E8" s="306"/>
      <c r="F8" s="307">
        <v>200</v>
      </c>
      <c r="G8" s="308">
        <v>938</v>
      </c>
      <c r="H8" s="309" t="s">
        <v>625</v>
      </c>
    </row>
    <row r="9" spans="1:8" s="170" customFormat="1" ht="25.05" customHeight="1">
      <c r="A9" s="303" t="s">
        <v>597</v>
      </c>
      <c r="B9" s="179" t="s">
        <v>598</v>
      </c>
      <c r="C9" s="179">
        <f>SUM(C10:C17)</f>
        <v>7153</v>
      </c>
      <c r="D9" s="179">
        <f>SUM(D10:D17)</f>
        <v>2000</v>
      </c>
      <c r="E9" s="179">
        <f>SUM(E10:E17)</f>
        <v>1918</v>
      </c>
      <c r="F9" s="179">
        <f>SUM(F10:F17)</f>
        <v>800</v>
      </c>
      <c r="G9" s="179">
        <f>SUM(G10:G17)</f>
        <v>2435</v>
      </c>
      <c r="H9" s="310"/>
    </row>
    <row r="10" spans="1:8" s="170" customFormat="1" ht="40.049999999999997" customHeight="1">
      <c r="A10" s="305">
        <v>1</v>
      </c>
      <c r="B10" s="305" t="s">
        <v>599</v>
      </c>
      <c r="C10" s="306">
        <v>1000</v>
      </c>
      <c r="D10" s="306"/>
      <c r="E10" s="306">
        <v>400</v>
      </c>
      <c r="F10" s="307"/>
      <c r="G10" s="308">
        <v>600</v>
      </c>
      <c r="H10" s="311" t="s">
        <v>626</v>
      </c>
    </row>
    <row r="11" spans="1:8" s="170" customFormat="1" ht="39" customHeight="1">
      <c r="A11" s="305">
        <v>2</v>
      </c>
      <c r="B11" s="305" t="s">
        <v>462</v>
      </c>
      <c r="C11" s="306">
        <v>1000</v>
      </c>
      <c r="D11" s="306"/>
      <c r="E11" s="306">
        <v>718</v>
      </c>
      <c r="F11" s="307"/>
      <c r="G11" s="308">
        <v>282</v>
      </c>
      <c r="H11" s="311" t="s">
        <v>601</v>
      </c>
    </row>
    <row r="12" spans="1:8" s="170" customFormat="1" ht="33" customHeight="1">
      <c r="A12" s="305">
        <v>3</v>
      </c>
      <c r="B12" s="305" t="s">
        <v>465</v>
      </c>
      <c r="C12" s="306">
        <v>800</v>
      </c>
      <c r="D12" s="306"/>
      <c r="E12" s="306">
        <v>300</v>
      </c>
      <c r="F12" s="307"/>
      <c r="G12" s="308">
        <v>500</v>
      </c>
      <c r="H12" s="311" t="s">
        <v>602</v>
      </c>
    </row>
    <row r="13" spans="1:8" s="170" customFormat="1" ht="24" customHeight="1">
      <c r="A13" s="305">
        <v>4</v>
      </c>
      <c r="B13" s="305" t="s">
        <v>426</v>
      </c>
      <c r="C13" s="306">
        <v>2000</v>
      </c>
      <c r="D13" s="306">
        <v>1370</v>
      </c>
      <c r="E13" s="306"/>
      <c r="F13" s="307"/>
      <c r="G13" s="308">
        <v>630</v>
      </c>
      <c r="H13" s="311" t="s">
        <v>603</v>
      </c>
    </row>
    <row r="14" spans="1:8" s="170" customFormat="1" ht="22.05" customHeight="1">
      <c r="A14" s="305">
        <v>5</v>
      </c>
      <c r="B14" s="305" t="s">
        <v>498</v>
      </c>
      <c r="C14" s="306">
        <v>400</v>
      </c>
      <c r="D14" s="306"/>
      <c r="E14" s="306">
        <v>200</v>
      </c>
      <c r="F14" s="307"/>
      <c r="G14" s="308">
        <v>200</v>
      </c>
      <c r="H14" s="311" t="s">
        <v>604</v>
      </c>
    </row>
    <row r="15" spans="1:8" s="170" customFormat="1" ht="22.05" customHeight="1">
      <c r="A15" s="305">
        <v>6</v>
      </c>
      <c r="B15" s="305" t="s">
        <v>172</v>
      </c>
      <c r="C15" s="306">
        <v>630</v>
      </c>
      <c r="D15" s="306">
        <v>630</v>
      </c>
      <c r="E15" s="306"/>
      <c r="F15" s="307"/>
      <c r="G15" s="308"/>
      <c r="H15" s="311" t="s">
        <v>607</v>
      </c>
    </row>
    <row r="16" spans="1:8" s="170" customFormat="1" ht="40.950000000000003" customHeight="1">
      <c r="A16" s="305">
        <v>7</v>
      </c>
      <c r="B16" s="305" t="s">
        <v>582</v>
      </c>
      <c r="C16" s="306">
        <v>800</v>
      </c>
      <c r="D16" s="306"/>
      <c r="E16" s="306"/>
      <c r="F16" s="306">
        <v>800</v>
      </c>
      <c r="G16" s="308"/>
      <c r="H16" s="311" t="s">
        <v>62</v>
      </c>
    </row>
    <row r="17" spans="1:8" s="170" customFormat="1" ht="22.95" customHeight="1">
      <c r="A17" s="305">
        <v>8</v>
      </c>
      <c r="B17" s="305" t="s">
        <v>188</v>
      </c>
      <c r="C17" s="306">
        <v>523</v>
      </c>
      <c r="D17" s="306"/>
      <c r="E17" s="306">
        <v>300</v>
      </c>
      <c r="F17" s="307"/>
      <c r="G17" s="308">
        <v>223</v>
      </c>
      <c r="H17" s="311" t="s">
        <v>608</v>
      </c>
    </row>
    <row r="18" spans="1:8" s="170" customFormat="1" ht="31.95" customHeight="1">
      <c r="A18" s="303" t="s">
        <v>609</v>
      </c>
      <c r="B18" s="179" t="s">
        <v>476</v>
      </c>
      <c r="C18" s="312">
        <v>200</v>
      </c>
      <c r="D18" s="306"/>
      <c r="E18" s="306"/>
      <c r="F18" s="313">
        <v>200</v>
      </c>
      <c r="G18" s="308"/>
      <c r="H18" s="311" t="s">
        <v>477</v>
      </c>
    </row>
    <row r="19" spans="1:8" s="170" customFormat="1" ht="31.95" customHeight="1">
      <c r="A19" s="301" t="s">
        <v>610</v>
      </c>
      <c r="B19" s="301" t="s">
        <v>194</v>
      </c>
      <c r="C19" s="312">
        <f>SUM(C20:C26)</f>
        <v>4577</v>
      </c>
      <c r="D19" s="312">
        <f>SUM(D20:D26)</f>
        <v>2027</v>
      </c>
      <c r="E19" s="312">
        <f>SUM(E20:E26)</f>
        <v>1812</v>
      </c>
      <c r="F19" s="314">
        <f>SUM(F20:F26)</f>
        <v>239</v>
      </c>
      <c r="G19" s="314">
        <f>SUM(G20:G26)</f>
        <v>499</v>
      </c>
      <c r="H19" s="315"/>
    </row>
    <row r="20" spans="1:8" s="170" customFormat="1" ht="31.95" customHeight="1">
      <c r="A20" s="305">
        <v>1</v>
      </c>
      <c r="B20" s="305" t="s">
        <v>431</v>
      </c>
      <c r="C20" s="305">
        <v>227</v>
      </c>
      <c r="D20" s="305">
        <v>227</v>
      </c>
      <c r="E20" s="306"/>
      <c r="F20" s="307"/>
      <c r="G20" s="308"/>
      <c r="H20" s="316" t="s">
        <v>611</v>
      </c>
    </row>
    <row r="21" spans="1:8" s="170" customFormat="1" ht="31.95" customHeight="1">
      <c r="A21" s="305">
        <v>2</v>
      </c>
      <c r="B21" s="305" t="s">
        <v>366</v>
      </c>
      <c r="C21" s="305">
        <v>400</v>
      </c>
      <c r="D21" s="305">
        <v>300</v>
      </c>
      <c r="E21" s="306">
        <v>100</v>
      </c>
      <c r="F21" s="307"/>
      <c r="G21" s="308"/>
      <c r="H21" s="316" t="s">
        <v>612</v>
      </c>
    </row>
    <row r="22" spans="1:8" s="170" customFormat="1" ht="31.95" customHeight="1">
      <c r="A22" s="305">
        <v>3</v>
      </c>
      <c r="B22" s="305" t="s">
        <v>371</v>
      </c>
      <c r="C22" s="305">
        <v>1200</v>
      </c>
      <c r="D22" s="305">
        <v>500</v>
      </c>
      <c r="E22" s="306">
        <v>312</v>
      </c>
      <c r="F22" s="307">
        <v>189</v>
      </c>
      <c r="G22" s="308">
        <v>199</v>
      </c>
      <c r="H22" s="316" t="s">
        <v>627</v>
      </c>
    </row>
    <row r="23" spans="1:8" s="170" customFormat="1" ht="31.95" customHeight="1">
      <c r="A23" s="305">
        <v>4</v>
      </c>
      <c r="B23" s="305" t="s">
        <v>428</v>
      </c>
      <c r="C23" s="306">
        <v>900</v>
      </c>
      <c r="D23" s="306">
        <v>600</v>
      </c>
      <c r="E23" s="306">
        <v>300</v>
      </c>
      <c r="F23" s="307"/>
      <c r="G23" s="308"/>
      <c r="H23" s="311" t="s">
        <v>605</v>
      </c>
    </row>
    <row r="24" spans="1:8" s="170" customFormat="1" ht="31.95" customHeight="1">
      <c r="A24" s="305">
        <v>5</v>
      </c>
      <c r="B24" s="305" t="s">
        <v>429</v>
      </c>
      <c r="C24" s="306">
        <v>600</v>
      </c>
      <c r="D24" s="306"/>
      <c r="E24" s="306">
        <v>300</v>
      </c>
      <c r="F24" s="307"/>
      <c r="G24" s="308">
        <v>300</v>
      </c>
      <c r="H24" s="311" t="s">
        <v>606</v>
      </c>
    </row>
    <row r="25" spans="1:8" s="170" customFormat="1" ht="51" customHeight="1">
      <c r="A25" s="305">
        <v>6</v>
      </c>
      <c r="B25" s="305" t="s">
        <v>614</v>
      </c>
      <c r="C25" s="305">
        <v>1200</v>
      </c>
      <c r="D25" s="305">
        <v>400</v>
      </c>
      <c r="E25" s="306">
        <v>800</v>
      </c>
      <c r="F25" s="307"/>
      <c r="G25" s="308"/>
      <c r="H25" s="316" t="s">
        <v>615</v>
      </c>
    </row>
    <row r="26" spans="1:8" s="170" customFormat="1" ht="49.05" customHeight="1">
      <c r="A26" s="305">
        <v>7</v>
      </c>
      <c r="B26" s="305" t="s">
        <v>585</v>
      </c>
      <c r="C26" s="305">
        <v>50</v>
      </c>
      <c r="D26" s="305"/>
      <c r="E26" s="306"/>
      <c r="F26" s="307">
        <v>50</v>
      </c>
      <c r="G26" s="308"/>
      <c r="H26" s="316" t="s">
        <v>628</v>
      </c>
    </row>
    <row r="27" spans="1:8" s="170" customFormat="1" ht="21" customHeight="1">
      <c r="A27" s="301" t="s">
        <v>617</v>
      </c>
      <c r="B27" s="301" t="s">
        <v>381</v>
      </c>
      <c r="C27" s="312">
        <f>C28+C29+C30</f>
        <v>815.2</v>
      </c>
      <c r="D27" s="314"/>
      <c r="E27" s="314">
        <f>E28+E29+E30</f>
        <v>434.2</v>
      </c>
      <c r="F27" s="314">
        <f>F28+F29+F30</f>
        <v>381</v>
      </c>
      <c r="G27" s="317"/>
      <c r="H27" s="315"/>
    </row>
    <row r="28" spans="1:8" s="170" customFormat="1" ht="25.95" customHeight="1">
      <c r="A28" s="305">
        <v>1</v>
      </c>
      <c r="B28" s="305" t="s">
        <v>629</v>
      </c>
      <c r="C28" s="305">
        <v>381</v>
      </c>
      <c r="D28" s="305"/>
      <c r="E28" s="308"/>
      <c r="F28" s="307">
        <v>381</v>
      </c>
      <c r="G28" s="308"/>
      <c r="H28" s="316" t="s">
        <v>618</v>
      </c>
    </row>
    <row r="29" spans="1:8" s="170" customFormat="1" ht="25.95" customHeight="1">
      <c r="A29" s="305">
        <v>2</v>
      </c>
      <c r="B29" s="305" t="s">
        <v>432</v>
      </c>
      <c r="C29" s="305">
        <v>178</v>
      </c>
      <c r="D29" s="305"/>
      <c r="E29" s="308">
        <v>178</v>
      </c>
      <c r="F29" s="307"/>
      <c r="G29" s="308"/>
      <c r="H29" s="316" t="s">
        <v>619</v>
      </c>
    </row>
    <row r="30" spans="1:8" s="170" customFormat="1" ht="31.95" customHeight="1">
      <c r="A30" s="305">
        <v>3</v>
      </c>
      <c r="B30" s="305" t="s">
        <v>407</v>
      </c>
      <c r="C30" s="318">
        <v>256.2</v>
      </c>
      <c r="D30" s="305"/>
      <c r="E30" s="308">
        <v>256.2</v>
      </c>
      <c r="F30" s="307"/>
      <c r="G30" s="308"/>
      <c r="H30" s="316" t="s">
        <v>620</v>
      </c>
    </row>
    <row r="31" spans="1:8" s="170" customFormat="1" ht="25.05" customHeight="1">
      <c r="A31" s="301" t="s">
        <v>621</v>
      </c>
      <c r="B31" s="301" t="s">
        <v>410</v>
      </c>
      <c r="C31" s="319">
        <f>C32+C33</f>
        <v>782.8</v>
      </c>
      <c r="D31" s="312">
        <f>D32+D33</f>
        <v>542</v>
      </c>
      <c r="E31" s="314">
        <f>E32+E33</f>
        <v>240.8</v>
      </c>
      <c r="F31" s="314"/>
      <c r="G31" s="252"/>
      <c r="H31" s="315"/>
    </row>
    <row r="32" spans="1:8" s="170" customFormat="1" ht="21" customHeight="1">
      <c r="A32" s="305">
        <v>1</v>
      </c>
      <c r="B32" s="305" t="s">
        <v>411</v>
      </c>
      <c r="C32" s="320">
        <v>542</v>
      </c>
      <c r="D32" s="305">
        <v>542</v>
      </c>
      <c r="E32" s="308"/>
      <c r="F32" s="307"/>
      <c r="G32" s="308"/>
      <c r="H32" s="316" t="s">
        <v>622</v>
      </c>
    </row>
    <row r="33" spans="1:8" s="170" customFormat="1" ht="22.95" customHeight="1">
      <c r="A33" s="305">
        <v>2</v>
      </c>
      <c r="B33" s="305" t="s">
        <v>415</v>
      </c>
      <c r="C33" s="321">
        <v>240.8</v>
      </c>
      <c r="D33" s="305"/>
      <c r="E33" s="277">
        <v>240.8</v>
      </c>
      <c r="F33" s="307"/>
      <c r="G33" s="308"/>
      <c r="H33" s="316" t="s">
        <v>622</v>
      </c>
    </row>
  </sheetData>
  <mergeCells count="7">
    <mergeCell ref="A1:H1"/>
    <mergeCell ref="D3:F3"/>
    <mergeCell ref="A3:A5"/>
    <mergeCell ref="B3:B4"/>
    <mergeCell ref="C3:C4"/>
    <mergeCell ref="G3:G4"/>
    <mergeCell ref="H3:H4"/>
  </mergeCells>
  <phoneticPr fontId="105"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N38"/>
  <sheetViews>
    <sheetView workbookViewId="0">
      <selection activeCell="F15" sqref="F15"/>
    </sheetView>
  </sheetViews>
  <sheetFormatPr defaultColWidth="9" defaultRowHeight="14.25" customHeight="1"/>
  <cols>
    <col min="1" max="1" width="5.6328125" style="13" customWidth="1"/>
    <col min="2" max="2" width="13.36328125" style="13" customWidth="1"/>
    <col min="3" max="5" width="10.1796875" style="13" customWidth="1"/>
    <col min="6" max="6" width="42.6328125" style="14" customWidth="1"/>
    <col min="7" max="7" width="8.1796875" style="114" customWidth="1"/>
    <col min="8" max="8" width="11.36328125" style="212" customWidth="1"/>
    <col min="9" max="10" width="11.36328125" style="130" customWidth="1"/>
    <col min="11" max="11" width="9.6328125" style="130" customWidth="1"/>
    <col min="12" max="12" width="8.6328125" style="213" customWidth="1"/>
    <col min="13" max="13" width="22.36328125" style="15" hidden="1" customWidth="1"/>
    <col min="14" max="14" width="23.81640625" style="15" hidden="1" customWidth="1"/>
    <col min="15" max="15" width="11.453125" style="13" hidden="1" customWidth="1"/>
    <col min="16" max="16" width="8.81640625" style="13" hidden="1" customWidth="1"/>
    <col min="17" max="17" width="9.81640625" style="62" hidden="1" customWidth="1"/>
    <col min="18" max="19" width="9.6328125" style="272" hidden="1" customWidth="1"/>
    <col min="20" max="20" width="9.81640625" style="272" hidden="1" customWidth="1"/>
    <col min="21" max="22" width="10.1796875" style="272" hidden="1" customWidth="1"/>
    <col min="23" max="23" width="9" style="16" hidden="1" customWidth="1"/>
    <col min="24" max="24" width="10.81640625" style="16" hidden="1" customWidth="1"/>
    <col min="25" max="25" width="12.6328125" style="273" customWidth="1"/>
    <col min="26" max="40" width="9" style="17"/>
  </cols>
  <sheetData>
    <row r="1" spans="1:40" s="18" customFormat="1" ht="25.5" customHeight="1">
      <c r="A1" s="4" t="s">
        <v>494</v>
      </c>
      <c r="B1" s="19"/>
      <c r="C1" s="4"/>
      <c r="D1" s="4"/>
      <c r="E1" s="19"/>
      <c r="F1" s="4"/>
      <c r="G1" s="115"/>
      <c r="H1" s="214"/>
      <c r="I1" s="131"/>
      <c r="J1" s="131"/>
      <c r="K1" s="131"/>
      <c r="L1" s="240"/>
      <c r="M1" s="4"/>
      <c r="N1" s="4"/>
      <c r="O1" s="19"/>
      <c r="P1" s="19"/>
      <c r="Q1" s="19"/>
      <c r="R1" s="19"/>
      <c r="S1" s="19"/>
      <c r="T1" s="19"/>
      <c r="U1" s="19"/>
      <c r="V1" s="19"/>
      <c r="W1" s="43"/>
      <c r="X1" s="43"/>
      <c r="Y1" s="285"/>
      <c r="Z1" s="17"/>
      <c r="AA1" s="17"/>
      <c r="AB1" s="17"/>
      <c r="AC1" s="17"/>
      <c r="AD1" s="17"/>
      <c r="AE1" s="17"/>
      <c r="AF1" s="17"/>
      <c r="AG1" s="17"/>
      <c r="AH1" s="17"/>
      <c r="AI1" s="17"/>
      <c r="AJ1" s="17"/>
      <c r="AK1" s="17"/>
      <c r="AL1" s="17"/>
      <c r="AM1" s="17"/>
      <c r="AN1" s="17"/>
    </row>
    <row r="2" spans="1:40" s="18" customFormat="1" ht="55.5" customHeight="1">
      <c r="A2" s="489" t="s">
        <v>453</v>
      </c>
      <c r="B2" s="489"/>
      <c r="C2" s="489"/>
      <c r="D2" s="489"/>
      <c r="E2" s="489"/>
      <c r="F2" s="490"/>
      <c r="G2" s="582"/>
      <c r="H2" s="583"/>
      <c r="I2" s="520"/>
      <c r="J2" s="520"/>
      <c r="K2" s="520"/>
      <c r="L2" s="529"/>
      <c r="M2" s="490"/>
      <c r="N2" s="490"/>
      <c r="O2" s="489"/>
      <c r="P2" s="489"/>
      <c r="Q2" s="491"/>
      <c r="R2" s="489"/>
      <c r="S2" s="489"/>
      <c r="T2" s="489"/>
      <c r="U2" s="489"/>
      <c r="V2" s="489"/>
      <c r="W2" s="492"/>
      <c r="X2" s="492"/>
      <c r="Y2" s="584"/>
      <c r="Z2" s="17"/>
      <c r="AA2" s="17"/>
      <c r="AB2" s="17"/>
      <c r="AC2" s="17"/>
      <c r="AD2" s="17"/>
      <c r="AE2" s="17"/>
      <c r="AF2" s="17"/>
      <c r="AG2" s="17"/>
      <c r="AH2" s="17"/>
      <c r="AI2" s="17"/>
      <c r="AJ2" s="17"/>
      <c r="AK2" s="17"/>
      <c r="AL2" s="17"/>
      <c r="AM2" s="17"/>
      <c r="AN2" s="17"/>
    </row>
    <row r="3" spans="1:40" s="1" customFormat="1" ht="19.05" customHeight="1">
      <c r="A3" s="493"/>
      <c r="B3" s="494"/>
      <c r="C3" s="495"/>
      <c r="D3" s="495"/>
      <c r="E3" s="495"/>
      <c r="F3" s="495"/>
      <c r="G3" s="216"/>
      <c r="H3" s="215"/>
      <c r="I3" s="162"/>
      <c r="J3" s="162"/>
      <c r="K3" s="162"/>
      <c r="L3" s="241"/>
      <c r="M3" s="21"/>
      <c r="N3" s="495"/>
      <c r="O3" s="495"/>
      <c r="P3" s="495"/>
      <c r="Q3" s="495"/>
      <c r="R3" s="10"/>
      <c r="S3" s="22"/>
      <c r="T3" s="495"/>
      <c r="U3" s="495"/>
      <c r="V3" s="495"/>
      <c r="W3" s="496"/>
      <c r="X3" s="9"/>
      <c r="Y3" s="286"/>
    </row>
    <row r="4" spans="1:40" s="2" customFormat="1" ht="45" customHeight="1">
      <c r="A4" s="499" t="s">
        <v>6</v>
      </c>
      <c r="B4" s="500" t="s">
        <v>7</v>
      </c>
      <c r="C4" s="500" t="s">
        <v>8</v>
      </c>
      <c r="D4" s="500" t="s">
        <v>9</v>
      </c>
      <c r="E4" s="500" t="s">
        <v>10</v>
      </c>
      <c r="F4" s="500" t="s">
        <v>11</v>
      </c>
      <c r="G4" s="525" t="s">
        <v>495</v>
      </c>
      <c r="H4" s="585" t="s">
        <v>12</v>
      </c>
      <c r="I4" s="522" t="s">
        <v>439</v>
      </c>
      <c r="J4" s="522" t="s">
        <v>440</v>
      </c>
      <c r="K4" s="522" t="s">
        <v>454</v>
      </c>
      <c r="L4" s="530" t="s">
        <v>496</v>
      </c>
      <c r="M4" s="497" t="s">
        <v>13</v>
      </c>
      <c r="N4" s="497"/>
      <c r="O4" s="497"/>
      <c r="P4" s="497"/>
      <c r="Q4" s="498"/>
      <c r="R4" s="497"/>
      <c r="S4" s="497"/>
      <c r="T4" s="497"/>
      <c r="U4" s="497"/>
      <c r="V4" s="497"/>
      <c r="W4" s="500" t="s">
        <v>14</v>
      </c>
      <c r="X4" s="500" t="s">
        <v>15</v>
      </c>
      <c r="Y4" s="586" t="s">
        <v>630</v>
      </c>
    </row>
    <row r="5" spans="1:40" s="2" customFormat="1" ht="20.100000000000001" customHeight="1">
      <c r="A5" s="499"/>
      <c r="B5" s="500"/>
      <c r="C5" s="500"/>
      <c r="D5" s="500"/>
      <c r="E5" s="500"/>
      <c r="F5" s="500"/>
      <c r="G5" s="526"/>
      <c r="H5" s="585"/>
      <c r="I5" s="523"/>
      <c r="J5" s="523"/>
      <c r="K5" s="523"/>
      <c r="L5" s="531"/>
      <c r="M5" s="497" t="s">
        <v>18</v>
      </c>
      <c r="N5" s="506" t="s">
        <v>19</v>
      </c>
      <c r="O5" s="500" t="s">
        <v>20</v>
      </c>
      <c r="P5" s="500"/>
      <c r="Q5" s="498" t="s">
        <v>21</v>
      </c>
      <c r="R5" s="507"/>
      <c r="S5" s="507"/>
      <c r="T5" s="507" t="s">
        <v>22</v>
      </c>
      <c r="U5" s="507"/>
      <c r="V5" s="507"/>
      <c r="W5" s="500"/>
      <c r="X5" s="500"/>
      <c r="Y5" s="586"/>
    </row>
    <row r="6" spans="1:40" s="2" customFormat="1" ht="19.5" customHeight="1">
      <c r="A6" s="499"/>
      <c r="B6" s="500"/>
      <c r="C6" s="500"/>
      <c r="D6" s="500"/>
      <c r="E6" s="500"/>
      <c r="F6" s="500"/>
      <c r="G6" s="526"/>
      <c r="H6" s="585"/>
      <c r="I6" s="523"/>
      <c r="J6" s="523"/>
      <c r="K6" s="523"/>
      <c r="L6" s="531"/>
      <c r="M6" s="497"/>
      <c r="N6" s="506"/>
      <c r="O6" s="500"/>
      <c r="P6" s="500"/>
      <c r="Q6" s="498"/>
      <c r="R6" s="507"/>
      <c r="S6" s="507"/>
      <c r="T6" s="507"/>
      <c r="U6" s="507"/>
      <c r="V6" s="507"/>
      <c r="W6" s="500"/>
      <c r="X6" s="500"/>
      <c r="Y6" s="586"/>
    </row>
    <row r="7" spans="1:40" s="2" customFormat="1" ht="18" customHeight="1">
      <c r="A7" s="499"/>
      <c r="B7" s="500"/>
      <c r="C7" s="500"/>
      <c r="D7" s="500"/>
      <c r="E7" s="500"/>
      <c r="F7" s="500"/>
      <c r="G7" s="526"/>
      <c r="H7" s="585"/>
      <c r="I7" s="523"/>
      <c r="J7" s="523"/>
      <c r="K7" s="523"/>
      <c r="L7" s="531"/>
      <c r="M7" s="497"/>
      <c r="N7" s="506"/>
      <c r="O7" s="500"/>
      <c r="P7" s="500"/>
      <c r="Q7" s="498"/>
      <c r="R7" s="507"/>
      <c r="S7" s="507"/>
      <c r="T7" s="507"/>
      <c r="U7" s="507"/>
      <c r="V7" s="507"/>
      <c r="W7" s="500"/>
      <c r="X7" s="500"/>
      <c r="Y7" s="586"/>
    </row>
    <row r="8" spans="1:40" s="2" customFormat="1" ht="91.05" customHeight="1">
      <c r="A8" s="499"/>
      <c r="B8" s="500"/>
      <c r="C8" s="500"/>
      <c r="D8" s="500"/>
      <c r="E8" s="500"/>
      <c r="F8" s="500"/>
      <c r="G8" s="527"/>
      <c r="H8" s="585"/>
      <c r="I8" s="524"/>
      <c r="J8" s="524"/>
      <c r="K8" s="524"/>
      <c r="L8" s="532"/>
      <c r="M8" s="497"/>
      <c r="N8" s="506"/>
      <c r="O8" s="218" t="s">
        <v>23</v>
      </c>
      <c r="P8" s="218" t="s">
        <v>24</v>
      </c>
      <c r="Q8" s="274" t="s">
        <v>25</v>
      </c>
      <c r="R8" s="275" t="s">
        <v>26</v>
      </c>
      <c r="S8" s="275" t="s">
        <v>27</v>
      </c>
      <c r="T8" s="275" t="s">
        <v>25</v>
      </c>
      <c r="U8" s="275" t="s">
        <v>28</v>
      </c>
      <c r="V8" s="275" t="s">
        <v>29</v>
      </c>
      <c r="W8" s="500"/>
      <c r="X8" s="500"/>
      <c r="Y8" s="586"/>
    </row>
    <row r="9" spans="1:40" s="3" customFormat="1" ht="40.950000000000003" customHeight="1">
      <c r="A9" s="499" t="s">
        <v>30</v>
      </c>
      <c r="B9" s="499"/>
      <c r="C9" s="499"/>
      <c r="D9" s="499"/>
      <c r="E9" s="499"/>
      <c r="F9" s="499"/>
      <c r="G9" s="220">
        <f>SUM(G10+G20+G29+G34)</f>
        <v>17712</v>
      </c>
      <c r="H9" s="219">
        <f>H10+H20+H29+H34</f>
        <v>13596</v>
      </c>
      <c r="I9" s="222">
        <f>I10+I20+I29+I34</f>
        <v>5631</v>
      </c>
      <c r="J9" s="222">
        <f>J10+J20+J29+J34</f>
        <v>4505</v>
      </c>
      <c r="K9" s="222">
        <f>K10+K20+K29+K34</f>
        <v>3620</v>
      </c>
      <c r="L9" s="222">
        <f>L10+L20+L29+L34</f>
        <v>3956</v>
      </c>
      <c r="M9" s="243"/>
      <c r="N9" s="244"/>
      <c r="O9" s="218"/>
      <c r="P9" s="218"/>
      <c r="Q9" s="274"/>
      <c r="R9" s="275"/>
      <c r="S9" s="275"/>
      <c r="T9" s="275"/>
      <c r="U9" s="275"/>
      <c r="V9" s="275"/>
      <c r="W9" s="218"/>
      <c r="X9" s="218"/>
      <c r="Y9" s="287"/>
    </row>
    <row r="10" spans="1:40" s="3" customFormat="1" ht="42" customHeight="1">
      <c r="A10" s="217"/>
      <c r="B10" s="500" t="s">
        <v>31</v>
      </c>
      <c r="C10" s="500"/>
      <c r="D10" s="500"/>
      <c r="E10" s="500"/>
      <c r="F10" s="501"/>
      <c r="G10" s="222">
        <f t="shared" ref="G10:L10" si="0">SUM(G11:G19)</f>
        <v>11070</v>
      </c>
      <c r="H10" s="219">
        <f t="shared" si="0"/>
        <v>8170</v>
      </c>
      <c r="I10" s="218">
        <f t="shared" si="0"/>
        <v>2930</v>
      </c>
      <c r="J10" s="218">
        <f t="shared" si="0"/>
        <v>2240</v>
      </c>
      <c r="K10" s="218">
        <f t="shared" si="0"/>
        <v>3000</v>
      </c>
      <c r="L10" s="222">
        <f t="shared" si="0"/>
        <v>2900</v>
      </c>
      <c r="M10" s="243"/>
      <c r="N10" s="244"/>
      <c r="O10" s="218"/>
      <c r="P10" s="218"/>
      <c r="Q10" s="274"/>
      <c r="R10" s="275"/>
      <c r="S10" s="275"/>
      <c r="T10" s="275" t="s">
        <v>32</v>
      </c>
      <c r="U10" s="275"/>
      <c r="V10" s="275"/>
      <c r="W10" s="218"/>
      <c r="X10" s="218"/>
      <c r="Y10" s="287"/>
    </row>
    <row r="11" spans="1:40" s="205" customFormat="1" ht="52.95" customHeight="1">
      <c r="A11" s="223">
        <v>1</v>
      </c>
      <c r="B11" s="223" t="s">
        <v>455</v>
      </c>
      <c r="C11" s="223" t="s">
        <v>34</v>
      </c>
      <c r="D11" s="224" t="s">
        <v>152</v>
      </c>
      <c r="E11" s="223" t="s">
        <v>173</v>
      </c>
      <c r="F11" s="224" t="s">
        <v>50</v>
      </c>
      <c r="G11" s="222">
        <v>2000</v>
      </c>
      <c r="H11" s="219">
        <f t="shared" ref="H11:H19" si="1">I11+J11+K11</f>
        <v>2000</v>
      </c>
      <c r="I11" s="245"/>
      <c r="J11" s="245"/>
      <c r="K11" s="198">
        <v>2000</v>
      </c>
      <c r="L11" s="246">
        <f t="shared" ref="L11:L19" si="2">G11-H11</f>
        <v>0</v>
      </c>
      <c r="M11" s="224" t="s">
        <v>51</v>
      </c>
      <c r="N11" s="224" t="s">
        <v>52</v>
      </c>
      <c r="O11" s="223">
        <v>19</v>
      </c>
      <c r="P11" s="223">
        <v>153</v>
      </c>
      <c r="Q11" s="223">
        <v>0.76</v>
      </c>
      <c r="R11" s="223">
        <v>1.2E-2</v>
      </c>
      <c r="S11" s="223">
        <v>0.75</v>
      </c>
      <c r="T11" s="223">
        <v>3.05</v>
      </c>
      <c r="U11" s="223">
        <v>4.8000000000000001E-2</v>
      </c>
      <c r="V11" s="223">
        <v>3</v>
      </c>
      <c r="W11" s="223" t="s">
        <v>46</v>
      </c>
      <c r="X11" s="223" t="s">
        <v>446</v>
      </c>
      <c r="Y11" s="288"/>
    </row>
    <row r="12" spans="1:40" s="100" customFormat="1" ht="189" customHeight="1">
      <c r="A12" s="223">
        <v>2</v>
      </c>
      <c r="B12" s="224" t="s">
        <v>426</v>
      </c>
      <c r="C12" s="224" t="s">
        <v>34</v>
      </c>
      <c r="D12" s="224" t="s">
        <v>152</v>
      </c>
      <c r="E12" s="224" t="s">
        <v>441</v>
      </c>
      <c r="F12" s="224" t="s">
        <v>456</v>
      </c>
      <c r="G12" s="222">
        <v>2000</v>
      </c>
      <c r="H12" s="219">
        <f t="shared" si="1"/>
        <v>1300</v>
      </c>
      <c r="I12" s="223">
        <v>1300</v>
      </c>
      <c r="J12" s="223"/>
      <c r="K12" s="223"/>
      <c r="L12" s="246">
        <f t="shared" si="2"/>
        <v>700</v>
      </c>
      <c r="M12" s="224" t="s">
        <v>443</v>
      </c>
      <c r="N12" s="224" t="s">
        <v>444</v>
      </c>
      <c r="O12" s="223">
        <v>19</v>
      </c>
      <c r="P12" s="223">
        <v>153</v>
      </c>
      <c r="Q12" s="223">
        <f>R12+S12</f>
        <v>0.5665</v>
      </c>
      <c r="R12" s="223">
        <v>3.6900000000000002E-2</v>
      </c>
      <c r="S12" s="223">
        <v>0.52959999999999996</v>
      </c>
      <c r="T12" s="223">
        <f>U12+V12</f>
        <v>1.9200999999999999</v>
      </c>
      <c r="U12" s="223">
        <v>0.12909999999999999</v>
      </c>
      <c r="V12" s="223">
        <v>1.7909999999999999</v>
      </c>
      <c r="W12" s="223" t="s">
        <v>68</v>
      </c>
      <c r="X12" s="223" t="s">
        <v>60</v>
      </c>
      <c r="Y12" s="289"/>
    </row>
    <row r="13" spans="1:40" s="206" customFormat="1" ht="144" customHeight="1">
      <c r="A13" s="223">
        <v>3</v>
      </c>
      <c r="B13" s="223" t="s">
        <v>457</v>
      </c>
      <c r="C13" s="223" t="s">
        <v>34</v>
      </c>
      <c r="D13" s="224" t="s">
        <v>152</v>
      </c>
      <c r="E13" s="223" t="s">
        <v>36</v>
      </c>
      <c r="F13" s="224" t="s">
        <v>458</v>
      </c>
      <c r="G13" s="222">
        <v>2200</v>
      </c>
      <c r="H13" s="219">
        <f t="shared" si="1"/>
        <v>1200</v>
      </c>
      <c r="I13" s="247">
        <v>1000</v>
      </c>
      <c r="J13" s="247"/>
      <c r="K13" s="247">
        <v>200</v>
      </c>
      <c r="L13" s="246">
        <f t="shared" si="2"/>
        <v>1000</v>
      </c>
      <c r="M13" s="224" t="s">
        <v>66</v>
      </c>
      <c r="N13" s="224" t="s">
        <v>67</v>
      </c>
      <c r="O13" s="223">
        <v>19</v>
      </c>
      <c r="P13" s="223">
        <v>153</v>
      </c>
      <c r="Q13" s="223">
        <v>0.13</v>
      </c>
      <c r="R13" s="223">
        <v>0.03</v>
      </c>
      <c r="S13" s="223">
        <v>0.1</v>
      </c>
      <c r="T13" s="223">
        <v>0.4</v>
      </c>
      <c r="U13" s="223">
        <v>0.1</v>
      </c>
      <c r="V13" s="223">
        <v>0.3</v>
      </c>
      <c r="W13" s="223" t="s">
        <v>68</v>
      </c>
      <c r="X13" s="223" t="s">
        <v>459</v>
      </c>
      <c r="Y13" s="290">
        <v>280</v>
      </c>
    </row>
    <row r="14" spans="1:40" s="206" customFormat="1" ht="337.05" customHeight="1">
      <c r="A14" s="223">
        <v>4</v>
      </c>
      <c r="B14" s="223" t="s">
        <v>427</v>
      </c>
      <c r="C14" s="223" t="s">
        <v>125</v>
      </c>
      <c r="D14" s="223" t="s">
        <v>35</v>
      </c>
      <c r="E14" s="223" t="s">
        <v>36</v>
      </c>
      <c r="F14" s="225" t="s">
        <v>497</v>
      </c>
      <c r="G14" s="226">
        <v>1000</v>
      </c>
      <c r="H14" s="219">
        <f t="shared" si="1"/>
        <v>800</v>
      </c>
      <c r="I14" s="247"/>
      <c r="J14" s="247">
        <v>800</v>
      </c>
      <c r="K14" s="247"/>
      <c r="L14" s="248">
        <f t="shared" si="2"/>
        <v>200</v>
      </c>
      <c r="M14" s="224" t="s">
        <v>449</v>
      </c>
      <c r="N14" s="224" t="s">
        <v>450</v>
      </c>
      <c r="O14" s="223">
        <v>19</v>
      </c>
      <c r="P14" s="223">
        <v>153</v>
      </c>
      <c r="Q14" s="223">
        <v>5.4999999999999997E-3</v>
      </c>
      <c r="R14" s="223">
        <v>2.0999999999999999E-3</v>
      </c>
      <c r="S14" s="223">
        <v>3.3999999999999998E-3</v>
      </c>
      <c r="T14" s="223">
        <v>1.8200000000000001E-2</v>
      </c>
      <c r="U14" s="223">
        <v>6.3E-3</v>
      </c>
      <c r="V14" s="223">
        <v>1.1900000000000001E-2</v>
      </c>
      <c r="W14" s="223" t="s">
        <v>68</v>
      </c>
      <c r="X14" s="223" t="s">
        <v>461</v>
      </c>
      <c r="Y14" s="290"/>
    </row>
    <row r="15" spans="1:40" s="206" customFormat="1" ht="277.05" customHeight="1">
      <c r="A15" s="223">
        <v>5</v>
      </c>
      <c r="B15" s="223" t="s">
        <v>462</v>
      </c>
      <c r="C15" s="223" t="s">
        <v>34</v>
      </c>
      <c r="D15" s="224" t="s">
        <v>152</v>
      </c>
      <c r="E15" s="223" t="s">
        <v>36</v>
      </c>
      <c r="F15" s="225" t="s">
        <v>463</v>
      </c>
      <c r="G15" s="226">
        <v>1000</v>
      </c>
      <c r="H15" s="219">
        <f t="shared" si="1"/>
        <v>500</v>
      </c>
      <c r="I15" s="247"/>
      <c r="J15" s="247">
        <v>500</v>
      </c>
      <c r="K15" s="247"/>
      <c r="L15" s="248">
        <f t="shared" si="2"/>
        <v>500</v>
      </c>
      <c r="M15" s="224" t="s">
        <v>464</v>
      </c>
      <c r="N15" s="224" t="s">
        <v>100</v>
      </c>
      <c r="O15" s="223"/>
      <c r="P15" s="223">
        <v>23</v>
      </c>
      <c r="Q15" s="223">
        <v>0.1</v>
      </c>
      <c r="R15" s="223">
        <v>7.0000000000000001E-3</v>
      </c>
      <c r="S15" s="223">
        <v>9.1999999999999998E-2</v>
      </c>
      <c r="T15" s="223">
        <v>0.19600000000000001</v>
      </c>
      <c r="U15" s="223">
        <v>1.7999999999999999E-2</v>
      </c>
      <c r="V15" s="223">
        <v>0.17799999999999999</v>
      </c>
      <c r="W15" s="223" t="s">
        <v>46</v>
      </c>
      <c r="X15" s="223" t="s">
        <v>47</v>
      </c>
      <c r="Y15" s="290"/>
    </row>
    <row r="16" spans="1:40" s="206" customFormat="1" ht="277.05" customHeight="1">
      <c r="A16" s="223">
        <v>6</v>
      </c>
      <c r="B16" s="223" t="s">
        <v>465</v>
      </c>
      <c r="C16" s="223" t="s">
        <v>34</v>
      </c>
      <c r="D16" s="224" t="s">
        <v>152</v>
      </c>
      <c r="E16" s="223" t="s">
        <v>36</v>
      </c>
      <c r="F16" s="224" t="s">
        <v>466</v>
      </c>
      <c r="G16" s="226">
        <v>800</v>
      </c>
      <c r="H16" s="219">
        <f t="shared" si="1"/>
        <v>400</v>
      </c>
      <c r="I16" s="198"/>
      <c r="J16" s="198">
        <v>400</v>
      </c>
      <c r="K16" s="198"/>
      <c r="L16" s="248">
        <f t="shared" si="2"/>
        <v>400</v>
      </c>
      <c r="M16" s="224" t="s">
        <v>38</v>
      </c>
      <c r="N16" s="224" t="s">
        <v>39</v>
      </c>
      <c r="O16" s="223"/>
      <c r="P16" s="223">
        <v>3</v>
      </c>
      <c r="Q16" s="223" t="s">
        <v>40</v>
      </c>
      <c r="R16" s="223" t="s">
        <v>41</v>
      </c>
      <c r="S16" s="223" t="s">
        <v>42</v>
      </c>
      <c r="T16" s="223" t="s">
        <v>43</v>
      </c>
      <c r="U16" s="223" t="s">
        <v>44</v>
      </c>
      <c r="V16" s="223" t="s">
        <v>45</v>
      </c>
      <c r="W16" s="223" t="s">
        <v>46</v>
      </c>
      <c r="X16" s="223" t="s">
        <v>446</v>
      </c>
      <c r="Y16" s="290"/>
    </row>
    <row r="17" spans="1:40" s="206" customFormat="1" ht="43.95" customHeight="1">
      <c r="A17" s="223">
        <v>7</v>
      </c>
      <c r="B17" s="223" t="s">
        <v>172</v>
      </c>
      <c r="C17" s="223" t="s">
        <v>34</v>
      </c>
      <c r="D17" s="224" t="s">
        <v>152</v>
      </c>
      <c r="E17" s="223" t="s">
        <v>173</v>
      </c>
      <c r="F17" s="224" t="s">
        <v>174</v>
      </c>
      <c r="G17" s="226">
        <v>630</v>
      </c>
      <c r="H17" s="219">
        <f t="shared" si="1"/>
        <v>630</v>
      </c>
      <c r="I17" s="247">
        <v>630</v>
      </c>
      <c r="J17" s="247"/>
      <c r="K17" s="247"/>
      <c r="L17" s="248">
        <f t="shared" si="2"/>
        <v>0</v>
      </c>
      <c r="M17" s="224" t="s">
        <v>175</v>
      </c>
      <c r="N17" s="224"/>
      <c r="O17" s="223">
        <v>19</v>
      </c>
      <c r="P17" s="223">
        <v>153</v>
      </c>
      <c r="Q17" s="223">
        <f>R17+S17</f>
        <v>0.5665</v>
      </c>
      <c r="R17" s="223">
        <v>3.6900000000000002E-2</v>
      </c>
      <c r="S17" s="223">
        <v>0.52959999999999996</v>
      </c>
      <c r="T17" s="223">
        <f>U17+V17</f>
        <v>1.9200999999999999</v>
      </c>
      <c r="U17" s="223">
        <v>0.12909999999999999</v>
      </c>
      <c r="V17" s="223">
        <v>1.7909999999999999</v>
      </c>
      <c r="W17" s="223" t="s">
        <v>46</v>
      </c>
      <c r="X17" s="223" t="s">
        <v>176</v>
      </c>
      <c r="Y17" s="290">
        <v>630</v>
      </c>
    </row>
    <row r="18" spans="1:40" s="206" customFormat="1" ht="43.95" customHeight="1">
      <c r="A18" s="223">
        <v>8</v>
      </c>
      <c r="B18" s="223" t="s">
        <v>498</v>
      </c>
      <c r="C18" s="223" t="s">
        <v>34</v>
      </c>
      <c r="D18" s="224" t="s">
        <v>152</v>
      </c>
      <c r="E18" s="223" t="s">
        <v>468</v>
      </c>
      <c r="F18" s="224" t="s">
        <v>469</v>
      </c>
      <c r="G18" s="226">
        <v>640</v>
      </c>
      <c r="H18" s="219">
        <f t="shared" si="1"/>
        <v>540</v>
      </c>
      <c r="I18" s="247"/>
      <c r="J18" s="247">
        <v>540</v>
      </c>
      <c r="K18" s="247"/>
      <c r="L18" s="248">
        <f t="shared" si="2"/>
        <v>100</v>
      </c>
      <c r="M18" s="224"/>
      <c r="N18" s="224"/>
      <c r="O18" s="223"/>
      <c r="P18" s="223"/>
      <c r="Q18" s="223"/>
      <c r="R18" s="223"/>
      <c r="S18" s="223"/>
      <c r="T18" s="223"/>
      <c r="U18" s="223"/>
      <c r="V18" s="223"/>
      <c r="W18" s="223"/>
      <c r="X18" s="223"/>
      <c r="Y18" s="290"/>
    </row>
    <row r="19" spans="1:40" s="207" customFormat="1" ht="81" customHeight="1">
      <c r="A19" s="223">
        <v>9</v>
      </c>
      <c r="B19" s="227" t="s">
        <v>475</v>
      </c>
      <c r="C19" s="228" t="s">
        <v>34</v>
      </c>
      <c r="D19" s="223" t="s">
        <v>168</v>
      </c>
      <c r="E19" s="228" t="s">
        <v>36</v>
      </c>
      <c r="F19" s="227" t="s">
        <v>62</v>
      </c>
      <c r="G19" s="229">
        <v>800</v>
      </c>
      <c r="H19" s="219">
        <f t="shared" si="1"/>
        <v>800</v>
      </c>
      <c r="I19" s="249"/>
      <c r="J19" s="249"/>
      <c r="K19" s="249">
        <v>800</v>
      </c>
      <c r="L19" s="248">
        <f t="shared" si="2"/>
        <v>0</v>
      </c>
      <c r="M19" s="227" t="s">
        <v>63</v>
      </c>
      <c r="N19" s="227" t="s">
        <v>63</v>
      </c>
      <c r="O19" s="228">
        <v>19</v>
      </c>
      <c r="P19" s="228">
        <v>153</v>
      </c>
      <c r="Q19" s="228">
        <f>R19+S19</f>
        <v>0.5665</v>
      </c>
      <c r="R19" s="228">
        <v>3.6900000000000002E-2</v>
      </c>
      <c r="S19" s="228">
        <v>0.52959999999999996</v>
      </c>
      <c r="T19" s="228">
        <f>U19+V19</f>
        <v>1.9200999999999999</v>
      </c>
      <c r="U19" s="228">
        <v>0.12909999999999999</v>
      </c>
      <c r="V19" s="228">
        <v>1.7909999999999999</v>
      </c>
      <c r="W19" s="228" t="s">
        <v>68</v>
      </c>
      <c r="X19" s="228" t="s">
        <v>36</v>
      </c>
      <c r="Y19" s="291"/>
    </row>
    <row r="20" spans="1:40" s="205" customFormat="1" ht="40.950000000000003" customHeight="1">
      <c r="A20" s="226"/>
      <c r="B20" s="502" t="s">
        <v>194</v>
      </c>
      <c r="C20" s="502"/>
      <c r="D20" s="502"/>
      <c r="E20" s="502"/>
      <c r="F20" s="502"/>
      <c r="G20" s="226">
        <f>G21+G22+G23+G24+G25+G26+G27+G28</f>
        <v>4361</v>
      </c>
      <c r="H20" s="219">
        <f>SUM(H21:H28)</f>
        <v>3528</v>
      </c>
      <c r="I20" s="222">
        <f>SUM(I21:I28)</f>
        <v>2159</v>
      </c>
      <c r="J20" s="222">
        <f>SUM(J21:J28)</f>
        <v>1369</v>
      </c>
      <c r="K20" s="222">
        <f>SUM(K21:K28)</f>
        <v>0</v>
      </c>
      <c r="L20" s="248">
        <f>SUM(L21:L28)</f>
        <v>833</v>
      </c>
      <c r="M20" s="225"/>
      <c r="N20" s="225"/>
      <c r="O20" s="226"/>
      <c r="P20" s="226"/>
      <c r="Q20" s="226"/>
      <c r="R20" s="226"/>
      <c r="S20" s="226"/>
      <c r="T20" s="226"/>
      <c r="U20" s="226"/>
      <c r="V20" s="226"/>
      <c r="W20" s="226"/>
      <c r="X20" s="226"/>
      <c r="Y20" s="292"/>
    </row>
    <row r="21" spans="1:40" s="206" customFormat="1" ht="43.95" customHeight="1">
      <c r="A21" s="223">
        <v>11</v>
      </c>
      <c r="B21" s="223" t="s">
        <v>428</v>
      </c>
      <c r="C21" s="223" t="s">
        <v>34</v>
      </c>
      <c r="D21" s="223" t="s">
        <v>168</v>
      </c>
      <c r="E21" s="223" t="s">
        <v>173</v>
      </c>
      <c r="F21" s="224" t="s">
        <v>470</v>
      </c>
      <c r="G21" s="226">
        <v>900</v>
      </c>
      <c r="H21" s="219">
        <f t="shared" ref="H21:H28" si="3">I21+J21+K21</f>
        <v>900</v>
      </c>
      <c r="I21" s="247">
        <v>600</v>
      </c>
      <c r="J21" s="247">
        <v>300</v>
      </c>
      <c r="K21" s="247"/>
      <c r="L21" s="248">
        <f t="shared" ref="L21:L28" si="4">G21-H21</f>
        <v>0</v>
      </c>
      <c r="M21" s="224"/>
      <c r="N21" s="224"/>
      <c r="O21" s="223"/>
      <c r="P21" s="223"/>
      <c r="Q21" s="223"/>
      <c r="R21" s="223"/>
      <c r="S21" s="223"/>
      <c r="T21" s="223"/>
      <c r="U21" s="223"/>
      <c r="V21" s="223"/>
      <c r="W21" s="223" t="s">
        <v>173</v>
      </c>
      <c r="X21" s="223" t="s">
        <v>471</v>
      </c>
      <c r="Y21" s="290"/>
    </row>
    <row r="22" spans="1:40" s="206" customFormat="1" ht="43.95" customHeight="1">
      <c r="A22" s="223">
        <v>12</v>
      </c>
      <c r="B22" s="223" t="s">
        <v>429</v>
      </c>
      <c r="C22" s="223" t="s">
        <v>34</v>
      </c>
      <c r="D22" s="223" t="s">
        <v>168</v>
      </c>
      <c r="E22" s="223" t="s">
        <v>472</v>
      </c>
      <c r="F22" s="224" t="s">
        <v>473</v>
      </c>
      <c r="G22" s="226">
        <v>600</v>
      </c>
      <c r="H22" s="219">
        <f t="shared" si="3"/>
        <v>400</v>
      </c>
      <c r="I22" s="247"/>
      <c r="J22" s="247">
        <v>400</v>
      </c>
      <c r="K22" s="247"/>
      <c r="L22" s="248">
        <f t="shared" si="4"/>
        <v>200</v>
      </c>
      <c r="M22" s="224"/>
      <c r="N22" s="224"/>
      <c r="O22" s="223"/>
      <c r="P22" s="223"/>
      <c r="Q22" s="223"/>
      <c r="R22" s="223"/>
      <c r="S22" s="223"/>
      <c r="T22" s="223"/>
      <c r="U22" s="223"/>
      <c r="V22" s="223"/>
      <c r="W22" s="223" t="s">
        <v>142</v>
      </c>
      <c r="X22" s="223" t="s">
        <v>474</v>
      </c>
      <c r="Y22" s="290"/>
    </row>
    <row r="23" spans="1:40" s="12" customFormat="1" ht="112.95" customHeight="1">
      <c r="A23" s="223">
        <v>13</v>
      </c>
      <c r="B23" s="223" t="s">
        <v>318</v>
      </c>
      <c r="C23" s="223" t="s">
        <v>34</v>
      </c>
      <c r="D23" s="223" t="s">
        <v>152</v>
      </c>
      <c r="E23" s="223" t="s">
        <v>319</v>
      </c>
      <c r="F23" s="224" t="s">
        <v>631</v>
      </c>
      <c r="G23" s="226">
        <v>227</v>
      </c>
      <c r="H23" s="219">
        <f t="shared" si="3"/>
        <v>227</v>
      </c>
      <c r="I23" s="247">
        <v>227</v>
      </c>
      <c r="J23" s="250"/>
      <c r="K23" s="250"/>
      <c r="L23" s="248">
        <f t="shared" si="4"/>
        <v>0</v>
      </c>
      <c r="M23" s="233" t="s">
        <v>321</v>
      </c>
      <c r="N23" s="224"/>
      <c r="O23" s="223"/>
      <c r="P23" s="223"/>
      <c r="Q23" s="198">
        <v>0.01</v>
      </c>
      <c r="R23" s="276">
        <v>0</v>
      </c>
      <c r="S23" s="276">
        <v>0</v>
      </c>
      <c r="T23" s="276">
        <v>0.01</v>
      </c>
      <c r="U23" s="276">
        <v>0</v>
      </c>
      <c r="V23" s="276" t="s">
        <v>322</v>
      </c>
      <c r="W23" s="223" t="s">
        <v>323</v>
      </c>
      <c r="X23" s="223" t="s">
        <v>479</v>
      </c>
      <c r="Y23" s="293">
        <v>82</v>
      </c>
    </row>
    <row r="24" spans="1:40" s="207" customFormat="1" ht="46.95" customHeight="1">
      <c r="A24" s="223">
        <v>14</v>
      </c>
      <c r="B24" s="227" t="s">
        <v>476</v>
      </c>
      <c r="C24" s="228" t="s">
        <v>34</v>
      </c>
      <c r="D24" s="223" t="s">
        <v>168</v>
      </c>
      <c r="E24" s="228" t="s">
        <v>36</v>
      </c>
      <c r="F24" s="227" t="s">
        <v>477</v>
      </c>
      <c r="G24" s="229">
        <v>200</v>
      </c>
      <c r="H24" s="219">
        <f t="shared" si="3"/>
        <v>200</v>
      </c>
      <c r="I24" s="249"/>
      <c r="J24" s="249">
        <v>200</v>
      </c>
      <c r="K24" s="249"/>
      <c r="L24" s="248">
        <f t="shared" si="4"/>
        <v>0</v>
      </c>
      <c r="M24" s="227"/>
      <c r="N24" s="227"/>
      <c r="O24" s="228"/>
      <c r="P24" s="228"/>
      <c r="Q24" s="228"/>
      <c r="R24" s="228"/>
      <c r="S24" s="228"/>
      <c r="T24" s="228"/>
      <c r="U24" s="228"/>
      <c r="V24" s="228"/>
      <c r="W24" s="228"/>
      <c r="X24" s="228"/>
      <c r="Y24" s="291"/>
    </row>
    <row r="25" spans="1:40" s="208" customFormat="1" ht="85.05" customHeight="1">
      <c r="A25" s="223">
        <v>15</v>
      </c>
      <c r="B25" s="223" t="s">
        <v>366</v>
      </c>
      <c r="C25" s="223" t="s">
        <v>34</v>
      </c>
      <c r="D25" s="223">
        <v>2024</v>
      </c>
      <c r="E25" s="198" t="s">
        <v>142</v>
      </c>
      <c r="F25" s="224" t="s">
        <v>367</v>
      </c>
      <c r="G25" s="226">
        <v>400</v>
      </c>
      <c r="H25" s="219">
        <f t="shared" si="3"/>
        <v>400</v>
      </c>
      <c r="I25" s="247">
        <v>300</v>
      </c>
      <c r="J25" s="247">
        <v>100</v>
      </c>
      <c r="K25" s="247"/>
      <c r="L25" s="248">
        <f t="shared" si="4"/>
        <v>0</v>
      </c>
      <c r="M25" s="233" t="s">
        <v>368</v>
      </c>
      <c r="N25" s="251"/>
      <c r="O25" s="247">
        <v>15</v>
      </c>
      <c r="P25" s="247">
        <v>5647</v>
      </c>
      <c r="Q25" s="247">
        <v>487</v>
      </c>
      <c r="R25" s="247">
        <v>516</v>
      </c>
      <c r="S25" s="247">
        <v>22476</v>
      </c>
      <c r="T25" s="247">
        <v>1601</v>
      </c>
      <c r="U25" s="247">
        <v>20875</v>
      </c>
      <c r="V25" s="223"/>
      <c r="W25" s="223" t="s">
        <v>480</v>
      </c>
      <c r="X25" s="223" t="s">
        <v>481</v>
      </c>
      <c r="Y25" s="294">
        <v>120</v>
      </c>
    </row>
    <row r="26" spans="1:40" s="12" customFormat="1" ht="135" customHeight="1">
      <c r="A26" s="223">
        <v>16</v>
      </c>
      <c r="B26" s="223" t="s">
        <v>371</v>
      </c>
      <c r="C26" s="224" t="s">
        <v>34</v>
      </c>
      <c r="D26" s="224" t="s">
        <v>152</v>
      </c>
      <c r="E26" s="223" t="s">
        <v>173</v>
      </c>
      <c r="F26" s="224" t="s">
        <v>499</v>
      </c>
      <c r="G26" s="226">
        <v>800</v>
      </c>
      <c r="H26" s="219">
        <f t="shared" si="3"/>
        <v>800</v>
      </c>
      <c r="I26" s="247">
        <v>500</v>
      </c>
      <c r="J26" s="247">
        <v>300</v>
      </c>
      <c r="K26" s="247"/>
      <c r="L26" s="248">
        <f t="shared" si="4"/>
        <v>0</v>
      </c>
      <c r="M26" s="224" t="s">
        <v>373</v>
      </c>
      <c r="N26" s="224" t="s">
        <v>373</v>
      </c>
      <c r="O26" s="223"/>
      <c r="P26" s="223">
        <v>10</v>
      </c>
      <c r="Q26" s="223">
        <v>0.55679999999999996</v>
      </c>
      <c r="R26" s="277"/>
      <c r="S26" s="277">
        <v>0.55679999999999996</v>
      </c>
      <c r="T26" s="277">
        <v>1.5504</v>
      </c>
      <c r="U26" s="277"/>
      <c r="V26" s="277">
        <v>1.5504</v>
      </c>
      <c r="W26" s="252" t="s">
        <v>374</v>
      </c>
      <c r="X26" s="252" t="s">
        <v>375</v>
      </c>
      <c r="Y26" s="293">
        <v>460</v>
      </c>
    </row>
    <row r="27" spans="1:40" s="12" customFormat="1" ht="205.95" customHeight="1">
      <c r="A27" s="223">
        <v>17</v>
      </c>
      <c r="B27" s="223" t="s">
        <v>482</v>
      </c>
      <c r="C27" s="224" t="s">
        <v>34</v>
      </c>
      <c r="D27" s="224" t="s">
        <v>152</v>
      </c>
      <c r="E27" s="223" t="s">
        <v>173</v>
      </c>
      <c r="F27" s="224" t="s">
        <v>500</v>
      </c>
      <c r="G27" s="226">
        <v>1200</v>
      </c>
      <c r="H27" s="219">
        <f t="shared" si="3"/>
        <v>572</v>
      </c>
      <c r="I27" s="247">
        <v>532</v>
      </c>
      <c r="J27" s="247">
        <v>40</v>
      </c>
      <c r="K27" s="247"/>
      <c r="L27" s="248">
        <f t="shared" si="4"/>
        <v>628</v>
      </c>
      <c r="M27" s="224" t="s">
        <v>378</v>
      </c>
      <c r="N27" s="224" t="s">
        <v>379</v>
      </c>
      <c r="O27" s="223">
        <v>19</v>
      </c>
      <c r="P27" s="223">
        <v>153</v>
      </c>
      <c r="Q27" s="223">
        <f>R27+S27</f>
        <v>0.5665</v>
      </c>
      <c r="R27" s="277">
        <v>3.6900000000000002E-2</v>
      </c>
      <c r="S27" s="277">
        <v>0.52959999999999996</v>
      </c>
      <c r="T27" s="277">
        <f>U27+V27</f>
        <v>1.9200999999999999</v>
      </c>
      <c r="U27" s="277">
        <v>0.12909999999999999</v>
      </c>
      <c r="V27" s="277">
        <v>1.7909999999999999</v>
      </c>
      <c r="W27" s="252" t="s">
        <v>484</v>
      </c>
      <c r="X27" s="252" t="s">
        <v>485</v>
      </c>
      <c r="Y27" s="293">
        <v>240</v>
      </c>
    </row>
    <row r="28" spans="1:40" s="209" customFormat="1" ht="166.05" customHeight="1">
      <c r="A28" s="223">
        <v>18</v>
      </c>
      <c r="B28" s="223" t="s">
        <v>256</v>
      </c>
      <c r="C28" s="223" t="s">
        <v>34</v>
      </c>
      <c r="D28" s="223" t="s">
        <v>152</v>
      </c>
      <c r="E28" s="223" t="s">
        <v>173</v>
      </c>
      <c r="F28" s="224" t="s">
        <v>501</v>
      </c>
      <c r="G28" s="226">
        <v>34</v>
      </c>
      <c r="H28" s="219">
        <f t="shared" si="3"/>
        <v>29</v>
      </c>
      <c r="I28" s="223"/>
      <c r="J28" s="223">
        <v>29</v>
      </c>
      <c r="K28" s="209">
        <v>0</v>
      </c>
      <c r="L28" s="248">
        <f t="shared" si="4"/>
        <v>5</v>
      </c>
      <c r="M28" s="224" t="s">
        <v>258</v>
      </c>
      <c r="N28" s="224" t="s">
        <v>259</v>
      </c>
      <c r="O28" s="223">
        <v>19</v>
      </c>
      <c r="P28" s="223">
        <v>153</v>
      </c>
      <c r="Q28" s="223">
        <f>R28+S28</f>
        <v>0.5665</v>
      </c>
      <c r="R28" s="223">
        <v>3.6900000000000002E-2</v>
      </c>
      <c r="S28" s="223">
        <v>0.52959999999999996</v>
      </c>
      <c r="T28" s="223">
        <f>U28+V28</f>
        <v>1.9200999999999999</v>
      </c>
      <c r="U28" s="223">
        <v>0.12909999999999999</v>
      </c>
      <c r="V28" s="223">
        <v>1.7909999999999999</v>
      </c>
      <c r="W28" s="223" t="s">
        <v>260</v>
      </c>
      <c r="X28" s="223" t="s">
        <v>260</v>
      </c>
      <c r="Y28" s="290"/>
      <c r="Z28" s="13"/>
      <c r="AA28" s="13"/>
      <c r="AB28" s="13"/>
      <c r="AC28" s="13"/>
      <c r="AD28" s="13"/>
      <c r="AE28" s="13"/>
      <c r="AF28" s="13"/>
      <c r="AG28" s="13"/>
      <c r="AH28" s="13"/>
      <c r="AI28" s="13"/>
      <c r="AJ28" s="13"/>
      <c r="AK28" s="13"/>
      <c r="AL28" s="13"/>
      <c r="AM28" s="13"/>
      <c r="AN28" s="13"/>
    </row>
    <row r="29" spans="1:40" s="210" customFormat="1" ht="34.950000000000003" customHeight="1">
      <c r="A29" s="223"/>
      <c r="B29" s="503" t="s">
        <v>381</v>
      </c>
      <c r="C29" s="504"/>
      <c r="D29" s="504"/>
      <c r="E29" s="504"/>
      <c r="F29" s="505"/>
      <c r="G29" s="230">
        <f>G30+G31+G32+G33</f>
        <v>815.2</v>
      </c>
      <c r="H29" s="231">
        <f>SUM(H30:H33)</f>
        <v>815.2</v>
      </c>
      <c r="I29" s="231">
        <f>SUM(I30:I33)</f>
        <v>0</v>
      </c>
      <c r="J29" s="231">
        <f>SUM(J30:J33)</f>
        <v>235.2</v>
      </c>
      <c r="K29" s="219">
        <f>SUM(K30:K33)</f>
        <v>580</v>
      </c>
      <c r="L29" s="248">
        <f>SUM(L30:L33)</f>
        <v>0</v>
      </c>
      <c r="M29" s="253"/>
      <c r="N29" s="253"/>
      <c r="O29" s="235"/>
      <c r="P29" s="235"/>
      <c r="Q29" s="278"/>
      <c r="R29" s="279"/>
      <c r="S29" s="279"/>
      <c r="T29" s="279"/>
      <c r="U29" s="279"/>
      <c r="V29" s="279"/>
      <c r="W29" s="254"/>
      <c r="X29" s="254"/>
      <c r="Y29" s="295"/>
      <c r="Z29" s="268"/>
      <c r="AA29" s="268"/>
      <c r="AB29" s="268"/>
      <c r="AC29" s="268"/>
      <c r="AD29" s="268"/>
      <c r="AE29" s="268"/>
      <c r="AF29" s="268"/>
      <c r="AG29" s="268"/>
      <c r="AH29" s="268"/>
      <c r="AI29" s="268"/>
      <c r="AJ29" s="268"/>
      <c r="AK29" s="268"/>
      <c r="AL29" s="268"/>
      <c r="AM29" s="268"/>
      <c r="AN29" s="268"/>
    </row>
    <row r="30" spans="1:40" s="206" customFormat="1" ht="172.05" customHeight="1">
      <c r="A30" s="223">
        <v>19</v>
      </c>
      <c r="B30" s="223" t="s">
        <v>486</v>
      </c>
      <c r="C30" s="223" t="s">
        <v>34</v>
      </c>
      <c r="D30" s="223" t="s">
        <v>383</v>
      </c>
      <c r="E30" s="223" t="s">
        <v>384</v>
      </c>
      <c r="F30" s="224" t="s">
        <v>487</v>
      </c>
      <c r="G30" s="226">
        <v>106</v>
      </c>
      <c r="H30" s="219">
        <f>I30+J30+K30</f>
        <v>106</v>
      </c>
      <c r="I30" s="247"/>
      <c r="J30" s="247"/>
      <c r="K30" s="247">
        <v>106</v>
      </c>
      <c r="L30" s="248">
        <f>G30-H30</f>
        <v>0</v>
      </c>
      <c r="M30" s="224" t="s">
        <v>390</v>
      </c>
      <c r="N30" s="224" t="s">
        <v>390</v>
      </c>
      <c r="O30" s="223">
        <v>19</v>
      </c>
      <c r="P30" s="223">
        <v>153</v>
      </c>
      <c r="Q30" s="223">
        <f>R30+S30</f>
        <v>0.5665</v>
      </c>
      <c r="R30" s="277">
        <v>3.6900000000000002E-2</v>
      </c>
      <c r="S30" s="277">
        <v>0.52959999999999996</v>
      </c>
      <c r="T30" s="277">
        <f>U30+V30</f>
        <v>1.9200999999999999</v>
      </c>
      <c r="U30" s="277">
        <v>0.12909999999999999</v>
      </c>
      <c r="V30" s="277">
        <v>1.7909999999999999</v>
      </c>
      <c r="W30" s="228" t="s">
        <v>488</v>
      </c>
      <c r="X30" s="228" t="s">
        <v>488</v>
      </c>
      <c r="Y30" s="290"/>
    </row>
    <row r="31" spans="1:40" s="211" customFormat="1" ht="289.95" customHeight="1">
      <c r="A31" s="223">
        <v>20</v>
      </c>
      <c r="B31" s="232" t="s">
        <v>381</v>
      </c>
      <c r="C31" s="232" t="s">
        <v>391</v>
      </c>
      <c r="D31" s="232" t="s">
        <v>152</v>
      </c>
      <c r="E31" s="232" t="s">
        <v>392</v>
      </c>
      <c r="F31" s="233" t="s">
        <v>393</v>
      </c>
      <c r="G31" s="234">
        <v>178</v>
      </c>
      <c r="H31" s="219">
        <f>I31+J31+K31</f>
        <v>178</v>
      </c>
      <c r="I31" s="247"/>
      <c r="J31" s="247"/>
      <c r="K31" s="247">
        <v>178</v>
      </c>
      <c r="L31" s="255">
        <f>G31-H31</f>
        <v>0</v>
      </c>
      <c r="M31" s="233" t="s">
        <v>394</v>
      </c>
      <c r="N31" s="233" t="s">
        <v>394</v>
      </c>
      <c r="O31" s="223">
        <v>19</v>
      </c>
      <c r="P31" s="223">
        <v>153</v>
      </c>
      <c r="Q31" s="223">
        <f>R31+S31</f>
        <v>0.5665</v>
      </c>
      <c r="R31" s="277">
        <v>3.6900000000000002E-2</v>
      </c>
      <c r="S31" s="277">
        <v>0.52959999999999996</v>
      </c>
      <c r="T31" s="277">
        <f>U31+V31</f>
        <v>1.9200999999999999</v>
      </c>
      <c r="U31" s="277">
        <v>0.12909999999999999</v>
      </c>
      <c r="V31" s="277">
        <v>1.7909999999999999</v>
      </c>
      <c r="W31" s="228" t="s">
        <v>396</v>
      </c>
      <c r="X31" s="228" t="s">
        <v>396</v>
      </c>
      <c r="Y31" s="296"/>
      <c r="Z31" s="270"/>
      <c r="AA31" s="270"/>
      <c r="AB31" s="270"/>
      <c r="AC31" s="270"/>
      <c r="AD31" s="270"/>
      <c r="AE31" s="270"/>
      <c r="AF31" s="270"/>
      <c r="AG31" s="270"/>
      <c r="AH31" s="270"/>
      <c r="AI31" s="270"/>
      <c r="AJ31" s="270"/>
      <c r="AK31" s="270"/>
      <c r="AL31" s="270"/>
      <c r="AM31" s="270"/>
    </row>
    <row r="32" spans="1:40" s="207" customFormat="1" ht="135" customHeight="1">
      <c r="A32" s="223">
        <v>21</v>
      </c>
      <c r="B32" s="232" t="s">
        <v>433</v>
      </c>
      <c r="C32" s="233" t="s">
        <v>34</v>
      </c>
      <c r="D32" s="233" t="s">
        <v>152</v>
      </c>
      <c r="E32" s="232" t="s">
        <v>397</v>
      </c>
      <c r="F32" s="233" t="s">
        <v>489</v>
      </c>
      <c r="G32" s="231">
        <v>275</v>
      </c>
      <c r="H32" s="231">
        <v>275</v>
      </c>
      <c r="I32" s="247"/>
      <c r="J32" s="247">
        <v>235.2</v>
      </c>
      <c r="K32" s="256">
        <v>39.799999999999997</v>
      </c>
      <c r="L32" s="248">
        <v>0</v>
      </c>
      <c r="M32" s="233" t="s">
        <v>399</v>
      </c>
      <c r="N32" s="233" t="s">
        <v>399</v>
      </c>
      <c r="O32" s="223">
        <v>19</v>
      </c>
      <c r="P32" s="223">
        <v>153</v>
      </c>
      <c r="Q32" s="223">
        <f>R32+S32</f>
        <v>0.5665</v>
      </c>
      <c r="R32" s="277">
        <v>3.6900000000000002E-2</v>
      </c>
      <c r="S32" s="277">
        <v>0.52959999999999996</v>
      </c>
      <c r="T32" s="277">
        <f>U32+V32</f>
        <v>1.9200999999999999</v>
      </c>
      <c r="U32" s="277">
        <v>0.12909999999999999</v>
      </c>
      <c r="V32" s="277">
        <v>1.7909999999999999</v>
      </c>
      <c r="W32" s="232" t="s">
        <v>490</v>
      </c>
      <c r="X32" s="232" t="s">
        <v>491</v>
      </c>
      <c r="Y32" s="297">
        <v>75</v>
      </c>
    </row>
    <row r="33" spans="1:40" s="205" customFormat="1" ht="172.05" customHeight="1">
      <c r="A33" s="223">
        <v>22</v>
      </c>
      <c r="B33" s="232" t="s">
        <v>407</v>
      </c>
      <c r="C33" s="233" t="s">
        <v>34</v>
      </c>
      <c r="D33" s="233" t="s">
        <v>152</v>
      </c>
      <c r="E33" s="232" t="s">
        <v>392</v>
      </c>
      <c r="F33" s="233" t="s">
        <v>492</v>
      </c>
      <c r="G33" s="231">
        <v>256.2</v>
      </c>
      <c r="H33" s="231">
        <f>I33+J33+K33</f>
        <v>256.2</v>
      </c>
      <c r="I33" s="256"/>
      <c r="J33" s="256"/>
      <c r="K33" s="256">
        <v>256.2</v>
      </c>
      <c r="L33" s="257">
        <f>G33-H33</f>
        <v>0</v>
      </c>
      <c r="M33" s="233" t="s">
        <v>493</v>
      </c>
      <c r="N33" s="233" t="s">
        <v>404</v>
      </c>
      <c r="O33" s="223">
        <v>19</v>
      </c>
      <c r="P33" s="223">
        <v>153</v>
      </c>
      <c r="Q33" s="223">
        <f>R33+S33</f>
        <v>0.5665</v>
      </c>
      <c r="R33" s="277">
        <v>3.6900000000000002E-2</v>
      </c>
      <c r="S33" s="277">
        <v>0.52959999999999996</v>
      </c>
      <c r="T33" s="277">
        <f>U33+V33</f>
        <v>1.9200999999999999</v>
      </c>
      <c r="U33" s="277">
        <v>0.12909999999999999</v>
      </c>
      <c r="V33" s="277">
        <v>1.7909999999999999</v>
      </c>
      <c r="W33" s="232" t="s">
        <v>405</v>
      </c>
      <c r="X33" s="232" t="s">
        <v>406</v>
      </c>
      <c r="Y33" s="292"/>
    </row>
    <row r="34" spans="1:40" s="18" customFormat="1" ht="52.95" customHeight="1">
      <c r="A34" s="223"/>
      <c r="B34" s="538" t="s">
        <v>410</v>
      </c>
      <c r="C34" s="538"/>
      <c r="D34" s="538"/>
      <c r="E34" s="538"/>
      <c r="F34" s="538"/>
      <c r="G34" s="235">
        <f>G35+G36+G37+G38</f>
        <v>1465.8</v>
      </c>
      <c r="H34" s="236">
        <f>H35+H36+H37+H38</f>
        <v>1082.8</v>
      </c>
      <c r="I34" s="258">
        <f>I35+I36+I37+I38</f>
        <v>542</v>
      </c>
      <c r="J34" s="258">
        <f>J35+J36+J37+J38</f>
        <v>660.8</v>
      </c>
      <c r="K34" s="258">
        <f>K35+K36+K37+K38</f>
        <v>40</v>
      </c>
      <c r="L34" s="235">
        <f>SUM(L35:L38)</f>
        <v>223</v>
      </c>
      <c r="M34" s="259"/>
      <c r="N34" s="259"/>
      <c r="O34" s="271"/>
      <c r="P34" s="271"/>
      <c r="Q34" s="280"/>
      <c r="R34" s="281"/>
      <c r="S34" s="281"/>
      <c r="T34" s="281"/>
      <c r="U34" s="281"/>
      <c r="V34" s="281"/>
      <c r="W34" s="260"/>
      <c r="X34" s="260"/>
      <c r="Y34" s="298"/>
      <c r="Z34" s="17"/>
      <c r="AA34" s="17"/>
      <c r="AB34" s="17"/>
      <c r="AC34" s="17"/>
      <c r="AD34" s="17"/>
      <c r="AE34" s="17"/>
      <c r="AF34" s="17"/>
      <c r="AG34" s="17"/>
      <c r="AH34" s="17"/>
      <c r="AI34" s="17"/>
      <c r="AJ34" s="17"/>
      <c r="AK34" s="17"/>
      <c r="AL34" s="17"/>
      <c r="AM34" s="17"/>
      <c r="AN34" s="17"/>
    </row>
    <row r="35" spans="1:40" s="207" customFormat="1" ht="61.05" customHeight="1">
      <c r="A35" s="223">
        <v>23</v>
      </c>
      <c r="B35" s="228" t="s">
        <v>411</v>
      </c>
      <c r="C35" s="228" t="s">
        <v>391</v>
      </c>
      <c r="D35" s="228" t="s">
        <v>383</v>
      </c>
      <c r="E35" s="228"/>
      <c r="F35" s="227" t="s">
        <v>412</v>
      </c>
      <c r="G35" s="229">
        <v>542</v>
      </c>
      <c r="H35" s="219">
        <f>I35+J35+K35</f>
        <v>542</v>
      </c>
      <c r="I35" s="261">
        <v>542</v>
      </c>
      <c r="J35" s="261"/>
      <c r="K35" s="261"/>
      <c r="L35" s="248">
        <f>G35-H35</f>
        <v>0</v>
      </c>
      <c r="M35" s="227" t="s">
        <v>413</v>
      </c>
      <c r="N35" s="227" t="s">
        <v>413</v>
      </c>
      <c r="O35" s="228">
        <v>19</v>
      </c>
      <c r="P35" s="228">
        <v>153</v>
      </c>
      <c r="Q35" s="282">
        <v>0.1019</v>
      </c>
      <c r="R35" s="282">
        <v>0.1019</v>
      </c>
      <c r="S35" s="283"/>
      <c r="T35" s="284">
        <v>0.39850000000000002</v>
      </c>
      <c r="U35" s="284">
        <v>0.39850000000000002</v>
      </c>
      <c r="V35" s="283"/>
      <c r="W35" s="228" t="s">
        <v>59</v>
      </c>
      <c r="X35" s="228" t="s">
        <v>414</v>
      </c>
      <c r="Y35" s="297">
        <v>140</v>
      </c>
    </row>
    <row r="36" spans="1:40" s="12" customFormat="1" ht="88.95" customHeight="1">
      <c r="A36" s="223">
        <v>24</v>
      </c>
      <c r="B36" s="228" t="s">
        <v>415</v>
      </c>
      <c r="C36" s="228" t="s">
        <v>34</v>
      </c>
      <c r="D36" s="228" t="s">
        <v>383</v>
      </c>
      <c r="E36" s="228" t="s">
        <v>173</v>
      </c>
      <c r="F36" s="227" t="s">
        <v>416</v>
      </c>
      <c r="G36" s="229">
        <v>240.8</v>
      </c>
      <c r="H36" s="231">
        <f>I36+J36+K36</f>
        <v>240.8</v>
      </c>
      <c r="I36" s="262"/>
      <c r="J36" s="262">
        <v>240.8</v>
      </c>
      <c r="K36" s="262"/>
      <c r="L36" s="248">
        <f>G36-H36</f>
        <v>0</v>
      </c>
      <c r="M36" s="228" t="s">
        <v>417</v>
      </c>
      <c r="N36" s="228" t="s">
        <v>418</v>
      </c>
      <c r="O36" s="223">
        <v>19</v>
      </c>
      <c r="P36" s="223">
        <v>153</v>
      </c>
      <c r="Q36" s="223">
        <f>R36+S36</f>
        <v>0.5665</v>
      </c>
      <c r="R36" s="277">
        <v>3.6900000000000002E-2</v>
      </c>
      <c r="S36" s="277">
        <v>0.52959999999999996</v>
      </c>
      <c r="T36" s="277">
        <f>U36+V36</f>
        <v>1.9200999999999999</v>
      </c>
      <c r="U36" s="277">
        <v>0.12909999999999999</v>
      </c>
      <c r="V36" s="277">
        <v>1.7909999999999999</v>
      </c>
      <c r="W36" s="228" t="s">
        <v>68</v>
      </c>
      <c r="X36" s="228" t="s">
        <v>173</v>
      </c>
      <c r="Y36" s="293"/>
    </row>
    <row r="37" spans="1:40" s="12" customFormat="1" ht="148.05000000000001" customHeight="1">
      <c r="A37" s="223">
        <v>10</v>
      </c>
      <c r="B37" s="223" t="s">
        <v>188</v>
      </c>
      <c r="C37" s="224" t="s">
        <v>34</v>
      </c>
      <c r="D37" s="224" t="s">
        <v>152</v>
      </c>
      <c r="E37" s="223" t="s">
        <v>173</v>
      </c>
      <c r="F37" s="224" t="s">
        <v>189</v>
      </c>
      <c r="G37" s="226">
        <v>523</v>
      </c>
      <c r="H37" s="219">
        <f>I37+J37+K37</f>
        <v>300</v>
      </c>
      <c r="I37" s="247"/>
      <c r="J37" s="247">
        <v>300</v>
      </c>
      <c r="K37" s="247"/>
      <c r="L37" s="248">
        <f>G37-H37</f>
        <v>223</v>
      </c>
      <c r="M37" s="224" t="s">
        <v>190</v>
      </c>
      <c r="N37" s="224" t="s">
        <v>191</v>
      </c>
      <c r="O37" s="223" t="s">
        <v>68</v>
      </c>
      <c r="P37" s="223" t="s">
        <v>192</v>
      </c>
      <c r="Q37" s="228">
        <v>19</v>
      </c>
      <c r="R37" s="228">
        <v>153</v>
      </c>
      <c r="S37" s="282">
        <v>0.5665</v>
      </c>
      <c r="T37" s="282">
        <v>1.9200999999999999</v>
      </c>
      <c r="U37" s="282"/>
      <c r="V37" s="267"/>
      <c r="W37" s="228" t="s">
        <v>59</v>
      </c>
      <c r="X37" s="228" t="s">
        <v>193</v>
      </c>
      <c r="Y37" s="293">
        <v>120</v>
      </c>
    </row>
    <row r="38" spans="1:40" s="18" customFormat="1" ht="40.049999999999997" customHeight="1">
      <c r="A38" s="223">
        <v>11</v>
      </c>
      <c r="B38" s="223" t="s">
        <v>419</v>
      </c>
      <c r="C38" s="223"/>
      <c r="D38" s="224" t="s">
        <v>152</v>
      </c>
      <c r="E38" s="223"/>
      <c r="F38" s="237" t="s">
        <v>543</v>
      </c>
      <c r="G38" s="238">
        <v>160</v>
      </c>
      <c r="H38" s="239"/>
      <c r="I38" s="223"/>
      <c r="J38" s="223">
        <v>120</v>
      </c>
      <c r="K38" s="223">
        <v>40</v>
      </c>
      <c r="L38" s="248"/>
      <c r="M38" s="263" t="s">
        <v>421</v>
      </c>
      <c r="N38" s="223"/>
      <c r="O38" s="223"/>
      <c r="P38" s="223"/>
      <c r="Q38" s="223"/>
      <c r="R38" s="223"/>
      <c r="S38" s="223"/>
      <c r="T38" s="223"/>
      <c r="U38" s="223"/>
      <c r="V38" s="223"/>
      <c r="W38" s="223"/>
      <c r="X38" s="223"/>
      <c r="Y38" s="294">
        <v>26</v>
      </c>
      <c r="Z38" s="17"/>
      <c r="AA38" s="17"/>
      <c r="AB38" s="17"/>
      <c r="AC38" s="17"/>
      <c r="AD38" s="17"/>
      <c r="AE38" s="17"/>
      <c r="AF38" s="17"/>
      <c r="AG38" s="17"/>
      <c r="AH38" s="17"/>
      <c r="AI38" s="17"/>
      <c r="AJ38" s="17"/>
      <c r="AK38" s="17"/>
      <c r="AL38" s="17"/>
      <c r="AM38" s="17"/>
      <c r="AN38" s="17"/>
    </row>
  </sheetData>
  <mergeCells count="31">
    <mergeCell ref="W4:W8"/>
    <mergeCell ref="X4:X8"/>
    <mergeCell ref="Y4:Y8"/>
    <mergeCell ref="O5:P7"/>
    <mergeCell ref="Q5:S7"/>
    <mergeCell ref="T5:V7"/>
    <mergeCell ref="B34:F34"/>
    <mergeCell ref="A4:A8"/>
    <mergeCell ref="B4:B8"/>
    <mergeCell ref="C4:C8"/>
    <mergeCell ref="D4:D8"/>
    <mergeCell ref="E4:E8"/>
    <mergeCell ref="F4:F8"/>
    <mergeCell ref="M4:V4"/>
    <mergeCell ref="A9:F9"/>
    <mergeCell ref="B10:F10"/>
    <mergeCell ref="B20:F20"/>
    <mergeCell ref="B29:F29"/>
    <mergeCell ref="G4:G8"/>
    <mergeCell ref="H4:H8"/>
    <mergeCell ref="I4:I8"/>
    <mergeCell ref="J4:J8"/>
    <mergeCell ref="K4:K8"/>
    <mergeCell ref="L4:L8"/>
    <mergeCell ref="M5:M8"/>
    <mergeCell ref="N5:N8"/>
    <mergeCell ref="A2:Y2"/>
    <mergeCell ref="A3:B3"/>
    <mergeCell ref="C3:F3"/>
    <mergeCell ref="N3:Q3"/>
    <mergeCell ref="T3:W3"/>
  </mergeCells>
  <phoneticPr fontId="105"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N38"/>
  <sheetViews>
    <sheetView workbookViewId="0">
      <selection activeCell="F15" sqref="F15"/>
    </sheetView>
  </sheetViews>
  <sheetFormatPr defaultColWidth="9" defaultRowHeight="14.25" customHeight="1"/>
  <cols>
    <col min="1" max="1" width="5.6328125" style="13" customWidth="1"/>
    <col min="2" max="2" width="13.36328125" style="13" customWidth="1"/>
    <col min="3" max="5" width="10.1796875" style="13" customWidth="1"/>
    <col min="6" max="6" width="42.6328125" style="14" customWidth="1"/>
    <col min="7" max="7" width="10.6328125" style="114" customWidth="1"/>
    <col min="8" max="8" width="11.36328125" style="212" customWidth="1"/>
    <col min="9" max="11" width="11.36328125" style="130" customWidth="1"/>
    <col min="12" max="12" width="11.36328125" style="213" customWidth="1"/>
    <col min="13" max="13" width="22.36328125" style="15" customWidth="1"/>
    <col min="14" max="14" width="23.81640625" style="15" customWidth="1"/>
    <col min="15" max="15" width="9" style="16" customWidth="1"/>
    <col min="16" max="16" width="10.81640625" style="16" customWidth="1"/>
    <col min="17" max="17" width="6.81640625" style="13" customWidth="1"/>
    <col min="18" max="35" width="9" style="17"/>
    <col min="36" max="40" width="9" style="18"/>
  </cols>
  <sheetData>
    <row r="1" spans="1:35" s="18" customFormat="1" ht="25.5" customHeight="1">
      <c r="A1" s="4" t="s">
        <v>494</v>
      </c>
      <c r="B1" s="19"/>
      <c r="C1" s="4"/>
      <c r="D1" s="4"/>
      <c r="E1" s="19"/>
      <c r="F1" s="4"/>
      <c r="G1" s="115"/>
      <c r="H1" s="214"/>
      <c r="I1" s="131"/>
      <c r="J1" s="131"/>
      <c r="K1" s="131"/>
      <c r="L1" s="240"/>
      <c r="M1" s="4"/>
      <c r="N1" s="4"/>
      <c r="O1" s="43"/>
      <c r="P1" s="43"/>
      <c r="Q1" s="19"/>
      <c r="R1" s="17"/>
      <c r="S1" s="17"/>
      <c r="T1" s="17"/>
      <c r="U1" s="17"/>
      <c r="V1" s="17"/>
      <c r="W1" s="17"/>
      <c r="X1" s="17"/>
      <c r="Y1" s="17"/>
      <c r="Z1" s="17"/>
      <c r="AA1" s="17"/>
      <c r="AB1" s="17"/>
      <c r="AC1" s="17"/>
      <c r="AD1" s="17"/>
      <c r="AE1" s="17"/>
      <c r="AF1" s="17"/>
      <c r="AG1" s="17"/>
      <c r="AH1" s="17"/>
      <c r="AI1" s="17"/>
    </row>
    <row r="2" spans="1:35" s="18" customFormat="1" ht="55.5" customHeight="1">
      <c r="A2" s="489" t="s">
        <v>453</v>
      </c>
      <c r="B2" s="489"/>
      <c r="C2" s="489"/>
      <c r="D2" s="489"/>
      <c r="E2" s="489"/>
      <c r="F2" s="490"/>
      <c r="G2" s="582"/>
      <c r="H2" s="583"/>
      <c r="I2" s="520"/>
      <c r="J2" s="520"/>
      <c r="K2" s="520"/>
      <c r="L2" s="529"/>
      <c r="M2" s="490"/>
      <c r="N2" s="490"/>
      <c r="O2" s="492"/>
      <c r="P2" s="492"/>
      <c r="Q2" s="489"/>
      <c r="R2" s="17"/>
      <c r="S2" s="17"/>
      <c r="T2" s="17"/>
      <c r="U2" s="17"/>
      <c r="V2" s="17"/>
      <c r="W2" s="17"/>
      <c r="X2" s="17"/>
      <c r="Y2" s="17"/>
      <c r="Z2" s="17"/>
      <c r="AA2" s="17"/>
      <c r="AB2" s="17"/>
      <c r="AC2" s="17"/>
      <c r="AD2" s="17"/>
      <c r="AE2" s="17"/>
      <c r="AF2" s="17"/>
      <c r="AG2" s="17"/>
      <c r="AH2" s="17"/>
      <c r="AI2" s="17"/>
    </row>
    <row r="3" spans="1:35" s="1" customFormat="1" ht="19.05" customHeight="1">
      <c r="A3" s="493"/>
      <c r="B3" s="494"/>
      <c r="C3" s="495"/>
      <c r="D3" s="495"/>
      <c r="E3" s="495"/>
      <c r="F3" s="495"/>
      <c r="G3" s="216"/>
      <c r="H3" s="215"/>
      <c r="I3" s="162"/>
      <c r="J3" s="162"/>
      <c r="K3" s="162"/>
      <c r="L3" s="241"/>
      <c r="M3" s="21"/>
      <c r="N3" s="22"/>
      <c r="O3" s="44"/>
      <c r="P3" s="9"/>
      <c r="Q3" s="45"/>
    </row>
    <row r="4" spans="1:35" s="2" customFormat="1" ht="45" customHeight="1">
      <c r="A4" s="499" t="s">
        <v>6</v>
      </c>
      <c r="B4" s="500" t="s">
        <v>7</v>
      </c>
      <c r="C4" s="500" t="s">
        <v>8</v>
      </c>
      <c r="D4" s="500" t="s">
        <v>9</v>
      </c>
      <c r="E4" s="500" t="s">
        <v>10</v>
      </c>
      <c r="F4" s="500" t="s">
        <v>11</v>
      </c>
      <c r="G4" s="525" t="s">
        <v>495</v>
      </c>
      <c r="H4" s="585" t="s">
        <v>12</v>
      </c>
      <c r="I4" s="522" t="s">
        <v>439</v>
      </c>
      <c r="J4" s="522" t="s">
        <v>440</v>
      </c>
      <c r="K4" s="522" t="s">
        <v>454</v>
      </c>
      <c r="L4" s="530" t="s">
        <v>496</v>
      </c>
      <c r="M4" s="497" t="s">
        <v>13</v>
      </c>
      <c r="N4" s="497"/>
      <c r="O4" s="500" t="s">
        <v>14</v>
      </c>
      <c r="P4" s="500" t="s">
        <v>15</v>
      </c>
      <c r="Q4" s="500" t="s">
        <v>17</v>
      </c>
    </row>
    <row r="5" spans="1:35" s="2" customFormat="1" ht="20.100000000000001" customHeight="1">
      <c r="A5" s="499"/>
      <c r="B5" s="500"/>
      <c r="C5" s="500"/>
      <c r="D5" s="500"/>
      <c r="E5" s="500"/>
      <c r="F5" s="500"/>
      <c r="G5" s="526"/>
      <c r="H5" s="585"/>
      <c r="I5" s="523"/>
      <c r="J5" s="523"/>
      <c r="K5" s="523"/>
      <c r="L5" s="531"/>
      <c r="M5" s="497" t="s">
        <v>18</v>
      </c>
      <c r="N5" s="506" t="s">
        <v>19</v>
      </c>
      <c r="O5" s="500"/>
      <c r="P5" s="500"/>
      <c r="Q5" s="500"/>
    </row>
    <row r="6" spans="1:35" s="2" customFormat="1" ht="19.5" customHeight="1">
      <c r="A6" s="499"/>
      <c r="B6" s="500"/>
      <c r="C6" s="500"/>
      <c r="D6" s="500"/>
      <c r="E6" s="500"/>
      <c r="F6" s="500"/>
      <c r="G6" s="526"/>
      <c r="H6" s="585"/>
      <c r="I6" s="523"/>
      <c r="J6" s="523"/>
      <c r="K6" s="523"/>
      <c r="L6" s="531"/>
      <c r="M6" s="497"/>
      <c r="N6" s="506"/>
      <c r="O6" s="500"/>
      <c r="P6" s="500"/>
      <c r="Q6" s="500"/>
    </row>
    <row r="7" spans="1:35" s="2" customFormat="1" ht="18" customHeight="1">
      <c r="A7" s="499"/>
      <c r="B7" s="500"/>
      <c r="C7" s="500"/>
      <c r="D7" s="500"/>
      <c r="E7" s="500"/>
      <c r="F7" s="500"/>
      <c r="G7" s="526"/>
      <c r="H7" s="585"/>
      <c r="I7" s="523"/>
      <c r="J7" s="523"/>
      <c r="K7" s="523"/>
      <c r="L7" s="531"/>
      <c r="M7" s="497"/>
      <c r="N7" s="506"/>
      <c r="O7" s="500"/>
      <c r="P7" s="500"/>
      <c r="Q7" s="500"/>
    </row>
    <row r="8" spans="1:35" s="2" customFormat="1" ht="91.05" customHeight="1">
      <c r="A8" s="499"/>
      <c r="B8" s="500"/>
      <c r="C8" s="500"/>
      <c r="D8" s="500"/>
      <c r="E8" s="500"/>
      <c r="F8" s="500"/>
      <c r="G8" s="527"/>
      <c r="H8" s="585"/>
      <c r="I8" s="524"/>
      <c r="J8" s="524"/>
      <c r="K8" s="524"/>
      <c r="L8" s="532"/>
      <c r="M8" s="497"/>
      <c r="N8" s="506"/>
      <c r="O8" s="500"/>
      <c r="P8" s="500"/>
      <c r="Q8" s="500"/>
    </row>
    <row r="9" spans="1:35" s="3" customFormat="1" ht="40.950000000000003" customHeight="1">
      <c r="A9" s="499" t="s">
        <v>30</v>
      </c>
      <c r="B9" s="499"/>
      <c r="C9" s="499"/>
      <c r="D9" s="499"/>
      <c r="E9" s="499"/>
      <c r="F9" s="499"/>
      <c r="G9" s="220">
        <f>SUM(G10+G20+G29+G34)</f>
        <v>17712</v>
      </c>
      <c r="H9" s="219">
        <f>H10+H20+H29+H34</f>
        <v>13756</v>
      </c>
      <c r="I9" s="222">
        <f>I10+I20+I29+I34</f>
        <v>5631</v>
      </c>
      <c r="J9" s="222">
        <f>J10+J20+J29+J34</f>
        <v>4505</v>
      </c>
      <c r="K9" s="222">
        <f>K10+K20+K29+K34</f>
        <v>3620</v>
      </c>
      <c r="L9" s="222">
        <f>L10+L20+L29+L34</f>
        <v>3956</v>
      </c>
      <c r="M9" s="243"/>
      <c r="N9" s="244"/>
      <c r="O9" s="218"/>
      <c r="P9" s="218"/>
      <c r="Q9" s="218"/>
    </row>
    <row r="10" spans="1:35" s="3" customFormat="1" ht="42" customHeight="1">
      <c r="A10" s="217"/>
      <c r="B10" s="500" t="s">
        <v>31</v>
      </c>
      <c r="C10" s="500"/>
      <c r="D10" s="500"/>
      <c r="E10" s="500"/>
      <c r="F10" s="501"/>
      <c r="G10" s="222">
        <f t="shared" ref="G10:L10" si="0">SUM(G11:G19)</f>
        <v>11070</v>
      </c>
      <c r="H10" s="219">
        <f t="shared" si="0"/>
        <v>8170</v>
      </c>
      <c r="I10" s="218">
        <f t="shared" si="0"/>
        <v>2930</v>
      </c>
      <c r="J10" s="218">
        <f t="shared" si="0"/>
        <v>2240</v>
      </c>
      <c r="K10" s="218">
        <f t="shared" si="0"/>
        <v>3000</v>
      </c>
      <c r="L10" s="222">
        <f t="shared" si="0"/>
        <v>2900</v>
      </c>
      <c r="M10" s="243"/>
      <c r="N10" s="244"/>
      <c r="O10" s="218"/>
      <c r="P10" s="218"/>
      <c r="Q10" s="218"/>
    </row>
    <row r="11" spans="1:35" s="205" customFormat="1" ht="52.95" customHeight="1">
      <c r="A11" s="223">
        <v>1</v>
      </c>
      <c r="B11" s="223" t="s">
        <v>455</v>
      </c>
      <c r="C11" s="223" t="s">
        <v>34</v>
      </c>
      <c r="D11" s="224" t="s">
        <v>152</v>
      </c>
      <c r="E11" s="223" t="s">
        <v>173</v>
      </c>
      <c r="F11" s="224" t="s">
        <v>50</v>
      </c>
      <c r="G11" s="222">
        <v>2000</v>
      </c>
      <c r="H11" s="219">
        <f t="shared" ref="H11:H19" si="1">I11+J11+K11</f>
        <v>2000</v>
      </c>
      <c r="I11" s="245"/>
      <c r="J11" s="245"/>
      <c r="K11" s="198">
        <v>2000</v>
      </c>
      <c r="L11" s="246">
        <f t="shared" ref="L11:L19" si="2">G11-H11</f>
        <v>0</v>
      </c>
      <c r="M11" s="224" t="s">
        <v>51</v>
      </c>
      <c r="N11" s="224" t="s">
        <v>52</v>
      </c>
      <c r="O11" s="223" t="s">
        <v>46</v>
      </c>
      <c r="P11" s="223" t="s">
        <v>446</v>
      </c>
      <c r="Q11" s="264"/>
    </row>
    <row r="12" spans="1:35" s="100" customFormat="1" ht="189" customHeight="1">
      <c r="A12" s="223">
        <v>2</v>
      </c>
      <c r="B12" s="224" t="s">
        <v>426</v>
      </c>
      <c r="C12" s="224" t="s">
        <v>34</v>
      </c>
      <c r="D12" s="224" t="s">
        <v>152</v>
      </c>
      <c r="E12" s="224" t="s">
        <v>441</v>
      </c>
      <c r="F12" s="224" t="s">
        <v>456</v>
      </c>
      <c r="G12" s="222">
        <v>2000</v>
      </c>
      <c r="H12" s="219">
        <f t="shared" si="1"/>
        <v>1300</v>
      </c>
      <c r="I12" s="223">
        <v>1300</v>
      </c>
      <c r="J12" s="223"/>
      <c r="K12" s="223"/>
      <c r="L12" s="246">
        <f t="shared" si="2"/>
        <v>700</v>
      </c>
      <c r="M12" s="224" t="s">
        <v>443</v>
      </c>
      <c r="N12" s="224" t="s">
        <v>444</v>
      </c>
      <c r="O12" s="223" t="s">
        <v>68</v>
      </c>
      <c r="P12" s="223" t="s">
        <v>60</v>
      </c>
      <c r="Q12" s="265"/>
    </row>
    <row r="13" spans="1:35" s="206" customFormat="1" ht="144" customHeight="1">
      <c r="A13" s="223">
        <v>3</v>
      </c>
      <c r="B13" s="223" t="s">
        <v>457</v>
      </c>
      <c r="C13" s="223" t="s">
        <v>34</v>
      </c>
      <c r="D13" s="224" t="s">
        <v>152</v>
      </c>
      <c r="E13" s="223" t="s">
        <v>36</v>
      </c>
      <c r="F13" s="224" t="s">
        <v>458</v>
      </c>
      <c r="G13" s="222">
        <v>2200</v>
      </c>
      <c r="H13" s="219">
        <f t="shared" si="1"/>
        <v>1200</v>
      </c>
      <c r="I13" s="247">
        <v>1000</v>
      </c>
      <c r="J13" s="247"/>
      <c r="K13" s="247">
        <v>200</v>
      </c>
      <c r="L13" s="246">
        <f t="shared" si="2"/>
        <v>1000</v>
      </c>
      <c r="M13" s="224" t="s">
        <v>66</v>
      </c>
      <c r="N13" s="224" t="s">
        <v>67</v>
      </c>
      <c r="O13" s="223" t="s">
        <v>68</v>
      </c>
      <c r="P13" s="223" t="s">
        <v>459</v>
      </c>
      <c r="Q13" s="198"/>
    </row>
    <row r="14" spans="1:35" s="206" customFormat="1" ht="337.05" customHeight="1">
      <c r="A14" s="223">
        <v>4</v>
      </c>
      <c r="B14" s="223" t="s">
        <v>427</v>
      </c>
      <c r="C14" s="223" t="s">
        <v>125</v>
      </c>
      <c r="D14" s="223" t="s">
        <v>35</v>
      </c>
      <c r="E14" s="223" t="s">
        <v>36</v>
      </c>
      <c r="F14" s="225" t="s">
        <v>497</v>
      </c>
      <c r="G14" s="226">
        <v>1000</v>
      </c>
      <c r="H14" s="219">
        <f t="shared" si="1"/>
        <v>800</v>
      </c>
      <c r="I14" s="247"/>
      <c r="J14" s="247">
        <v>800</v>
      </c>
      <c r="K14" s="247"/>
      <c r="L14" s="248">
        <f t="shared" si="2"/>
        <v>200</v>
      </c>
      <c r="M14" s="224" t="s">
        <v>449</v>
      </c>
      <c r="N14" s="224" t="s">
        <v>450</v>
      </c>
      <c r="O14" s="223" t="s">
        <v>68</v>
      </c>
      <c r="P14" s="223" t="s">
        <v>461</v>
      </c>
      <c r="Q14" s="198"/>
    </row>
    <row r="15" spans="1:35" s="206" customFormat="1" ht="277.05" customHeight="1">
      <c r="A15" s="223">
        <v>5</v>
      </c>
      <c r="B15" s="223" t="s">
        <v>462</v>
      </c>
      <c r="C15" s="223" t="s">
        <v>34</v>
      </c>
      <c r="D15" s="224" t="s">
        <v>152</v>
      </c>
      <c r="E15" s="223" t="s">
        <v>36</v>
      </c>
      <c r="F15" s="225" t="s">
        <v>463</v>
      </c>
      <c r="G15" s="226">
        <v>1000</v>
      </c>
      <c r="H15" s="219">
        <f t="shared" si="1"/>
        <v>500</v>
      </c>
      <c r="I15" s="247"/>
      <c r="J15" s="247">
        <v>500</v>
      </c>
      <c r="K15" s="247"/>
      <c r="L15" s="248">
        <f t="shared" si="2"/>
        <v>500</v>
      </c>
      <c r="M15" s="224" t="s">
        <v>464</v>
      </c>
      <c r="N15" s="224" t="s">
        <v>100</v>
      </c>
      <c r="O15" s="223" t="s">
        <v>46</v>
      </c>
      <c r="P15" s="223" t="s">
        <v>47</v>
      </c>
      <c r="Q15" s="198"/>
    </row>
    <row r="16" spans="1:35" s="206" customFormat="1" ht="277.05" customHeight="1">
      <c r="A16" s="223">
        <v>6</v>
      </c>
      <c r="B16" s="223" t="s">
        <v>465</v>
      </c>
      <c r="C16" s="223" t="s">
        <v>34</v>
      </c>
      <c r="D16" s="224" t="s">
        <v>152</v>
      </c>
      <c r="E16" s="223" t="s">
        <v>36</v>
      </c>
      <c r="F16" s="224" t="s">
        <v>466</v>
      </c>
      <c r="G16" s="226">
        <v>800</v>
      </c>
      <c r="H16" s="219">
        <f t="shared" si="1"/>
        <v>400</v>
      </c>
      <c r="I16" s="198"/>
      <c r="J16" s="198">
        <v>400</v>
      </c>
      <c r="K16" s="198"/>
      <c r="L16" s="248">
        <f t="shared" si="2"/>
        <v>400</v>
      </c>
      <c r="M16" s="224" t="s">
        <v>38</v>
      </c>
      <c r="N16" s="224" t="s">
        <v>39</v>
      </c>
      <c r="O16" s="223" t="s">
        <v>46</v>
      </c>
      <c r="P16" s="223" t="s">
        <v>446</v>
      </c>
      <c r="Q16" s="198"/>
    </row>
    <row r="17" spans="1:40" s="206" customFormat="1" ht="43.95" customHeight="1">
      <c r="A17" s="223">
        <v>7</v>
      </c>
      <c r="B17" s="223" t="s">
        <v>172</v>
      </c>
      <c r="C17" s="223" t="s">
        <v>34</v>
      </c>
      <c r="D17" s="224" t="s">
        <v>152</v>
      </c>
      <c r="E17" s="223" t="s">
        <v>173</v>
      </c>
      <c r="F17" s="224" t="s">
        <v>174</v>
      </c>
      <c r="G17" s="226">
        <v>630</v>
      </c>
      <c r="H17" s="219">
        <f t="shared" si="1"/>
        <v>630</v>
      </c>
      <c r="I17" s="247">
        <v>630</v>
      </c>
      <c r="J17" s="247"/>
      <c r="K17" s="247"/>
      <c r="L17" s="248">
        <f t="shared" si="2"/>
        <v>0</v>
      </c>
      <c r="M17" s="224" t="s">
        <v>175</v>
      </c>
      <c r="N17" s="224"/>
      <c r="O17" s="223" t="s">
        <v>46</v>
      </c>
      <c r="P17" s="223" t="s">
        <v>176</v>
      </c>
      <c r="Q17" s="198"/>
    </row>
    <row r="18" spans="1:40" s="206" customFormat="1" ht="43.95" customHeight="1">
      <c r="A18" s="223">
        <v>8</v>
      </c>
      <c r="B18" s="223" t="s">
        <v>498</v>
      </c>
      <c r="C18" s="223" t="s">
        <v>34</v>
      </c>
      <c r="D18" s="224" t="s">
        <v>152</v>
      </c>
      <c r="E18" s="223" t="s">
        <v>468</v>
      </c>
      <c r="F18" s="224" t="s">
        <v>469</v>
      </c>
      <c r="G18" s="226">
        <v>640</v>
      </c>
      <c r="H18" s="219">
        <f t="shared" si="1"/>
        <v>540</v>
      </c>
      <c r="I18" s="247"/>
      <c r="J18" s="247">
        <v>540</v>
      </c>
      <c r="K18" s="247"/>
      <c r="L18" s="248">
        <f t="shared" si="2"/>
        <v>100</v>
      </c>
      <c r="M18" s="224"/>
      <c r="N18" s="224"/>
      <c r="O18" s="223"/>
      <c r="P18" s="223"/>
      <c r="Q18" s="198"/>
    </row>
    <row r="19" spans="1:40" s="207" customFormat="1" ht="81" customHeight="1">
      <c r="A19" s="223">
        <v>9</v>
      </c>
      <c r="B19" s="227" t="s">
        <v>475</v>
      </c>
      <c r="C19" s="228" t="s">
        <v>34</v>
      </c>
      <c r="D19" s="223" t="s">
        <v>168</v>
      </c>
      <c r="E19" s="228" t="s">
        <v>36</v>
      </c>
      <c r="F19" s="227" t="s">
        <v>62</v>
      </c>
      <c r="G19" s="229">
        <v>800</v>
      </c>
      <c r="H19" s="219">
        <f t="shared" si="1"/>
        <v>800</v>
      </c>
      <c r="I19" s="249"/>
      <c r="J19" s="249"/>
      <c r="K19" s="249">
        <v>800</v>
      </c>
      <c r="L19" s="248">
        <f t="shared" si="2"/>
        <v>0</v>
      </c>
      <c r="M19" s="227" t="s">
        <v>63</v>
      </c>
      <c r="N19" s="227" t="s">
        <v>63</v>
      </c>
      <c r="O19" s="228" t="s">
        <v>68</v>
      </c>
      <c r="P19" s="228" t="s">
        <v>36</v>
      </c>
      <c r="Q19" s="266"/>
    </row>
    <row r="20" spans="1:40" s="205" customFormat="1" ht="40.950000000000003" customHeight="1">
      <c r="A20" s="226"/>
      <c r="B20" s="502" t="s">
        <v>194</v>
      </c>
      <c r="C20" s="502"/>
      <c r="D20" s="502"/>
      <c r="E20" s="502"/>
      <c r="F20" s="502"/>
      <c r="G20" s="226">
        <f>G21+G22+G23+G24+G25+G26+G27+G28</f>
        <v>4361</v>
      </c>
      <c r="H20" s="219">
        <f>SUM(H21:H28)</f>
        <v>3528</v>
      </c>
      <c r="I20" s="222">
        <f>SUM(I21:I28)</f>
        <v>2159</v>
      </c>
      <c r="J20" s="222">
        <f>SUM(J21:J28)</f>
        <v>1369</v>
      </c>
      <c r="K20" s="222">
        <f>SUM(K21:K28)</f>
        <v>0</v>
      </c>
      <c r="L20" s="248">
        <f>SUM(L21:L28)</f>
        <v>833</v>
      </c>
      <c r="M20" s="225"/>
      <c r="N20" s="225"/>
      <c r="O20" s="226"/>
      <c r="P20" s="226"/>
      <c r="Q20" s="245"/>
    </row>
    <row r="21" spans="1:40" s="206" customFormat="1" ht="43.95" customHeight="1">
      <c r="A21" s="223">
        <v>11</v>
      </c>
      <c r="B21" s="223" t="s">
        <v>428</v>
      </c>
      <c r="C21" s="223" t="s">
        <v>34</v>
      </c>
      <c r="D21" s="223" t="s">
        <v>168</v>
      </c>
      <c r="E21" s="223" t="s">
        <v>173</v>
      </c>
      <c r="F21" s="224" t="s">
        <v>470</v>
      </c>
      <c r="G21" s="226">
        <v>900</v>
      </c>
      <c r="H21" s="219">
        <f t="shared" ref="H21:H28" si="3">I21+J21+K21</f>
        <v>900</v>
      </c>
      <c r="I21" s="247">
        <v>600</v>
      </c>
      <c r="J21" s="247">
        <v>300</v>
      </c>
      <c r="K21" s="247"/>
      <c r="L21" s="248">
        <f t="shared" ref="L21:L28" si="4">G21-H21</f>
        <v>0</v>
      </c>
      <c r="M21" s="224"/>
      <c r="N21" s="224"/>
      <c r="O21" s="223" t="s">
        <v>173</v>
      </c>
      <c r="P21" s="223" t="s">
        <v>471</v>
      </c>
      <c r="Q21" s="198"/>
    </row>
    <row r="22" spans="1:40" s="206" customFormat="1" ht="43.95" customHeight="1">
      <c r="A22" s="223">
        <v>12</v>
      </c>
      <c r="B22" s="223" t="s">
        <v>429</v>
      </c>
      <c r="C22" s="223" t="s">
        <v>34</v>
      </c>
      <c r="D22" s="223" t="s">
        <v>168</v>
      </c>
      <c r="E22" s="223" t="s">
        <v>472</v>
      </c>
      <c r="F22" s="224" t="s">
        <v>473</v>
      </c>
      <c r="G22" s="226">
        <v>600</v>
      </c>
      <c r="H22" s="219">
        <f t="shared" si="3"/>
        <v>400</v>
      </c>
      <c r="I22" s="247"/>
      <c r="J22" s="247">
        <v>400</v>
      </c>
      <c r="K22" s="247"/>
      <c r="L22" s="248">
        <f t="shared" si="4"/>
        <v>200</v>
      </c>
      <c r="M22" s="224"/>
      <c r="N22" s="224"/>
      <c r="O22" s="223" t="s">
        <v>142</v>
      </c>
      <c r="P22" s="223" t="s">
        <v>474</v>
      </c>
      <c r="Q22" s="198"/>
    </row>
    <row r="23" spans="1:40" s="12" customFormat="1" ht="112.95" customHeight="1">
      <c r="A23" s="223">
        <v>13</v>
      </c>
      <c r="B23" s="223" t="s">
        <v>318</v>
      </c>
      <c r="C23" s="223" t="s">
        <v>34</v>
      </c>
      <c r="D23" s="223" t="s">
        <v>152</v>
      </c>
      <c r="E23" s="223" t="s">
        <v>319</v>
      </c>
      <c r="F23" s="224" t="s">
        <v>631</v>
      </c>
      <c r="G23" s="226">
        <v>227</v>
      </c>
      <c r="H23" s="219">
        <f t="shared" si="3"/>
        <v>227</v>
      </c>
      <c r="I23" s="247">
        <v>227</v>
      </c>
      <c r="J23" s="250"/>
      <c r="K23" s="250"/>
      <c r="L23" s="248">
        <f t="shared" si="4"/>
        <v>0</v>
      </c>
      <c r="M23" s="233" t="s">
        <v>321</v>
      </c>
      <c r="N23" s="224"/>
      <c r="O23" s="223" t="s">
        <v>323</v>
      </c>
      <c r="P23" s="223" t="s">
        <v>479</v>
      </c>
      <c r="Q23" s="267"/>
    </row>
    <row r="24" spans="1:40" s="207" customFormat="1" ht="46.95" customHeight="1">
      <c r="A24" s="223">
        <v>14</v>
      </c>
      <c r="B24" s="227" t="s">
        <v>476</v>
      </c>
      <c r="C24" s="228" t="s">
        <v>34</v>
      </c>
      <c r="D24" s="223" t="s">
        <v>168</v>
      </c>
      <c r="E24" s="228" t="s">
        <v>36</v>
      </c>
      <c r="F24" s="227" t="s">
        <v>477</v>
      </c>
      <c r="G24" s="229">
        <v>200</v>
      </c>
      <c r="H24" s="219">
        <f t="shared" si="3"/>
        <v>200</v>
      </c>
      <c r="I24" s="249"/>
      <c r="J24" s="249">
        <v>200</v>
      </c>
      <c r="K24" s="249"/>
      <c r="L24" s="248">
        <f t="shared" si="4"/>
        <v>0</v>
      </c>
      <c r="M24" s="227"/>
      <c r="N24" s="227"/>
      <c r="O24" s="228"/>
      <c r="P24" s="228"/>
      <c r="Q24" s="266"/>
    </row>
    <row r="25" spans="1:40" s="208" customFormat="1" ht="85.05" customHeight="1">
      <c r="A25" s="223">
        <v>15</v>
      </c>
      <c r="B25" s="223" t="s">
        <v>366</v>
      </c>
      <c r="C25" s="223" t="s">
        <v>34</v>
      </c>
      <c r="D25" s="223">
        <v>2024</v>
      </c>
      <c r="E25" s="198" t="s">
        <v>142</v>
      </c>
      <c r="F25" s="224" t="s">
        <v>367</v>
      </c>
      <c r="G25" s="226">
        <v>400</v>
      </c>
      <c r="H25" s="219">
        <f t="shared" si="3"/>
        <v>400</v>
      </c>
      <c r="I25" s="247">
        <v>300</v>
      </c>
      <c r="J25" s="247">
        <v>100</v>
      </c>
      <c r="K25" s="247"/>
      <c r="L25" s="248">
        <f t="shared" si="4"/>
        <v>0</v>
      </c>
      <c r="M25" s="233" t="s">
        <v>368</v>
      </c>
      <c r="N25" s="251"/>
      <c r="O25" s="223" t="s">
        <v>480</v>
      </c>
      <c r="P25" s="223" t="s">
        <v>481</v>
      </c>
      <c r="Q25" s="223"/>
    </row>
    <row r="26" spans="1:40" s="12" customFormat="1" ht="135" customHeight="1">
      <c r="A26" s="223">
        <v>16</v>
      </c>
      <c r="B26" s="223" t="s">
        <v>371</v>
      </c>
      <c r="C26" s="224" t="s">
        <v>34</v>
      </c>
      <c r="D26" s="224" t="s">
        <v>152</v>
      </c>
      <c r="E26" s="223" t="s">
        <v>173</v>
      </c>
      <c r="F26" s="224" t="s">
        <v>499</v>
      </c>
      <c r="G26" s="226">
        <v>800</v>
      </c>
      <c r="H26" s="219">
        <f t="shared" si="3"/>
        <v>800</v>
      </c>
      <c r="I26" s="247">
        <v>500</v>
      </c>
      <c r="J26" s="247">
        <v>300</v>
      </c>
      <c r="K26" s="247"/>
      <c r="L26" s="248">
        <f t="shared" si="4"/>
        <v>0</v>
      </c>
      <c r="M26" s="224" t="s">
        <v>373</v>
      </c>
      <c r="N26" s="224" t="s">
        <v>373</v>
      </c>
      <c r="O26" s="252" t="s">
        <v>374</v>
      </c>
      <c r="P26" s="252" t="s">
        <v>375</v>
      </c>
      <c r="Q26" s="267"/>
    </row>
    <row r="27" spans="1:40" s="12" customFormat="1" ht="205.95" customHeight="1">
      <c r="A27" s="223">
        <v>17</v>
      </c>
      <c r="B27" s="223" t="s">
        <v>482</v>
      </c>
      <c r="C27" s="224" t="s">
        <v>34</v>
      </c>
      <c r="D27" s="224" t="s">
        <v>152</v>
      </c>
      <c r="E27" s="223" t="s">
        <v>173</v>
      </c>
      <c r="F27" s="224" t="s">
        <v>500</v>
      </c>
      <c r="G27" s="226">
        <v>1200</v>
      </c>
      <c r="H27" s="219">
        <f t="shared" si="3"/>
        <v>572</v>
      </c>
      <c r="I27" s="247">
        <v>532</v>
      </c>
      <c r="J27" s="247">
        <v>40</v>
      </c>
      <c r="K27" s="247"/>
      <c r="L27" s="248">
        <f t="shared" si="4"/>
        <v>628</v>
      </c>
      <c r="M27" s="224" t="s">
        <v>378</v>
      </c>
      <c r="N27" s="224" t="s">
        <v>379</v>
      </c>
      <c r="O27" s="252" t="s">
        <v>484</v>
      </c>
      <c r="P27" s="252" t="s">
        <v>485</v>
      </c>
      <c r="Q27" s="267"/>
    </row>
    <row r="28" spans="1:40" s="209" customFormat="1" ht="166.05" customHeight="1">
      <c r="A28" s="223">
        <v>18</v>
      </c>
      <c r="B28" s="223" t="s">
        <v>256</v>
      </c>
      <c r="C28" s="223" t="s">
        <v>34</v>
      </c>
      <c r="D28" s="223" t="s">
        <v>152</v>
      </c>
      <c r="E28" s="223" t="s">
        <v>173</v>
      </c>
      <c r="F28" s="224" t="s">
        <v>501</v>
      </c>
      <c r="G28" s="226">
        <v>34</v>
      </c>
      <c r="H28" s="219">
        <f t="shared" si="3"/>
        <v>29</v>
      </c>
      <c r="I28" s="223"/>
      <c r="J28" s="223">
        <v>29</v>
      </c>
      <c r="K28" s="209">
        <v>0</v>
      </c>
      <c r="L28" s="248">
        <f t="shared" si="4"/>
        <v>5</v>
      </c>
      <c r="M28" s="224" t="s">
        <v>258</v>
      </c>
      <c r="N28" s="224" t="s">
        <v>259</v>
      </c>
      <c r="O28" s="223" t="s">
        <v>260</v>
      </c>
      <c r="P28" s="223" t="s">
        <v>260</v>
      </c>
      <c r="Q28" s="198"/>
      <c r="R28" s="13"/>
      <c r="S28" s="13"/>
      <c r="T28" s="13"/>
      <c r="U28" s="13"/>
      <c r="V28" s="13"/>
      <c r="W28" s="13"/>
      <c r="X28" s="13"/>
      <c r="Y28" s="13"/>
      <c r="Z28" s="13"/>
      <c r="AA28" s="13"/>
      <c r="AB28" s="13"/>
      <c r="AC28" s="13"/>
      <c r="AD28" s="13"/>
      <c r="AE28" s="13"/>
      <c r="AF28" s="13"/>
      <c r="AG28" s="13"/>
      <c r="AH28" s="13"/>
      <c r="AI28" s="13"/>
      <c r="AJ28" s="13"/>
      <c r="AK28" s="13"/>
      <c r="AL28" s="13"/>
      <c r="AM28" s="13"/>
      <c r="AN28" s="13"/>
    </row>
    <row r="29" spans="1:40" s="210" customFormat="1" ht="34.950000000000003" customHeight="1">
      <c r="A29" s="223"/>
      <c r="B29" s="503" t="s">
        <v>381</v>
      </c>
      <c r="C29" s="504"/>
      <c r="D29" s="504"/>
      <c r="E29" s="504"/>
      <c r="F29" s="505"/>
      <c r="G29" s="230">
        <f>G30+G31+G32+G33</f>
        <v>815.2</v>
      </c>
      <c r="H29" s="231">
        <f>SUM(H30:H33)</f>
        <v>815.2</v>
      </c>
      <c r="I29" s="231">
        <f>SUM(I30:I33)</f>
        <v>0</v>
      </c>
      <c r="J29" s="231">
        <f>SUM(J30:J33)</f>
        <v>195.2</v>
      </c>
      <c r="K29" s="219">
        <f>SUM(K30:K33)</f>
        <v>620</v>
      </c>
      <c r="L29" s="248">
        <f>SUM(L30:L33)</f>
        <v>0</v>
      </c>
      <c r="M29" s="253"/>
      <c r="N29" s="253"/>
      <c r="O29" s="254"/>
      <c r="P29" s="254"/>
      <c r="Q29" s="235"/>
      <c r="R29" s="268"/>
      <c r="S29" s="268"/>
      <c r="T29" s="268"/>
      <c r="U29" s="268"/>
      <c r="V29" s="268"/>
      <c r="W29" s="268"/>
      <c r="X29" s="268"/>
      <c r="Y29" s="268"/>
      <c r="Z29" s="268"/>
      <c r="AA29" s="268"/>
      <c r="AB29" s="268"/>
      <c r="AC29" s="268"/>
      <c r="AD29" s="268"/>
      <c r="AE29" s="268"/>
      <c r="AF29" s="268"/>
      <c r="AG29" s="268"/>
      <c r="AH29" s="268"/>
      <c r="AI29" s="268"/>
    </row>
    <row r="30" spans="1:40" s="206" customFormat="1" ht="172.05" customHeight="1">
      <c r="A30" s="223">
        <v>19</v>
      </c>
      <c r="B30" s="223" t="s">
        <v>486</v>
      </c>
      <c r="C30" s="223" t="s">
        <v>34</v>
      </c>
      <c r="D30" s="223" t="s">
        <v>383</v>
      </c>
      <c r="E30" s="223" t="s">
        <v>384</v>
      </c>
      <c r="F30" s="224" t="s">
        <v>487</v>
      </c>
      <c r="G30" s="226">
        <v>106</v>
      </c>
      <c r="H30" s="219">
        <f>I30+J30+K30</f>
        <v>106</v>
      </c>
      <c r="I30" s="247"/>
      <c r="J30" s="247"/>
      <c r="K30" s="247">
        <v>106</v>
      </c>
      <c r="L30" s="248">
        <f>G30-H30</f>
        <v>0</v>
      </c>
      <c r="M30" s="224" t="s">
        <v>390</v>
      </c>
      <c r="N30" s="224" t="s">
        <v>390</v>
      </c>
      <c r="O30" s="228" t="s">
        <v>488</v>
      </c>
      <c r="P30" s="228" t="s">
        <v>488</v>
      </c>
      <c r="Q30" s="198"/>
    </row>
    <row r="31" spans="1:40" s="211" customFormat="1" ht="289.95" customHeight="1">
      <c r="A31" s="223">
        <v>20</v>
      </c>
      <c r="B31" s="232" t="s">
        <v>381</v>
      </c>
      <c r="C31" s="232" t="s">
        <v>391</v>
      </c>
      <c r="D31" s="232" t="s">
        <v>152</v>
      </c>
      <c r="E31" s="232" t="s">
        <v>392</v>
      </c>
      <c r="F31" s="233" t="s">
        <v>393</v>
      </c>
      <c r="G31" s="234">
        <v>178</v>
      </c>
      <c r="H31" s="219">
        <f>I31+J31+K31</f>
        <v>178</v>
      </c>
      <c r="I31" s="247"/>
      <c r="J31" s="247"/>
      <c r="K31" s="247">
        <v>178</v>
      </c>
      <c r="L31" s="255">
        <f>G31-H31</f>
        <v>0</v>
      </c>
      <c r="M31" s="233" t="s">
        <v>394</v>
      </c>
      <c r="N31" s="233" t="s">
        <v>394</v>
      </c>
      <c r="O31" s="228" t="s">
        <v>396</v>
      </c>
      <c r="P31" s="228" t="s">
        <v>396</v>
      </c>
      <c r="Q31" s="269"/>
      <c r="R31" s="270"/>
      <c r="S31" s="270"/>
      <c r="T31" s="270"/>
      <c r="U31" s="270"/>
      <c r="V31" s="270"/>
      <c r="W31" s="270"/>
      <c r="X31" s="270"/>
      <c r="Y31" s="270"/>
      <c r="Z31" s="270"/>
      <c r="AA31" s="270"/>
      <c r="AB31" s="270"/>
      <c r="AC31" s="270"/>
      <c r="AD31" s="270"/>
      <c r="AE31" s="270"/>
    </row>
    <row r="32" spans="1:40" s="207" customFormat="1" ht="135" customHeight="1">
      <c r="A32" s="223">
        <v>21</v>
      </c>
      <c r="B32" s="232" t="s">
        <v>433</v>
      </c>
      <c r="C32" s="233" t="s">
        <v>34</v>
      </c>
      <c r="D32" s="233" t="s">
        <v>152</v>
      </c>
      <c r="E32" s="232" t="s">
        <v>397</v>
      </c>
      <c r="F32" s="233" t="s">
        <v>489</v>
      </c>
      <c r="G32" s="234">
        <v>275</v>
      </c>
      <c r="H32" s="219">
        <f>I32+J32+K32</f>
        <v>275</v>
      </c>
      <c r="I32" s="247"/>
      <c r="J32" s="247"/>
      <c r="K32" s="247">
        <v>275</v>
      </c>
      <c r="L32" s="255">
        <f>G32-H32</f>
        <v>0</v>
      </c>
      <c r="M32" s="233" t="s">
        <v>399</v>
      </c>
      <c r="N32" s="233" t="s">
        <v>399</v>
      </c>
      <c r="O32" s="232" t="s">
        <v>490</v>
      </c>
      <c r="P32" s="232" t="s">
        <v>491</v>
      </c>
      <c r="Q32" s="249"/>
    </row>
    <row r="33" spans="1:35" s="205" customFormat="1" ht="172.05" customHeight="1">
      <c r="A33" s="223">
        <v>22</v>
      </c>
      <c r="B33" s="232" t="s">
        <v>407</v>
      </c>
      <c r="C33" s="233" t="s">
        <v>34</v>
      </c>
      <c r="D33" s="233" t="s">
        <v>152</v>
      </c>
      <c r="E33" s="232" t="s">
        <v>392</v>
      </c>
      <c r="F33" s="233" t="s">
        <v>492</v>
      </c>
      <c r="G33" s="231">
        <v>256.2</v>
      </c>
      <c r="H33" s="231">
        <f>I33+J33+K33</f>
        <v>256.2</v>
      </c>
      <c r="I33" s="256"/>
      <c r="J33" s="256">
        <v>195.2</v>
      </c>
      <c r="K33" s="256">
        <v>61</v>
      </c>
      <c r="L33" s="257">
        <f>G33-H33</f>
        <v>0</v>
      </c>
      <c r="M33" s="233" t="s">
        <v>493</v>
      </c>
      <c r="N33" s="233" t="s">
        <v>404</v>
      </c>
      <c r="O33" s="232" t="s">
        <v>405</v>
      </c>
      <c r="P33" s="232" t="s">
        <v>406</v>
      </c>
      <c r="Q33" s="245"/>
    </row>
    <row r="34" spans="1:35" s="18" customFormat="1" ht="52.95" customHeight="1">
      <c r="A34" s="223"/>
      <c r="B34" s="538" t="s">
        <v>410</v>
      </c>
      <c r="C34" s="538"/>
      <c r="D34" s="538"/>
      <c r="E34" s="538"/>
      <c r="F34" s="538"/>
      <c r="G34" s="235">
        <f>G35+G36+G37+G38</f>
        <v>1465.8</v>
      </c>
      <c r="H34" s="236">
        <f>H35+H36+H37+H38</f>
        <v>1242.8</v>
      </c>
      <c r="I34" s="258">
        <f>I35+I36+I37+I38</f>
        <v>542</v>
      </c>
      <c r="J34" s="258">
        <f>J35+J36+J37+J38</f>
        <v>700.8</v>
      </c>
      <c r="K34" s="258">
        <f>K35+K36+K37+K38</f>
        <v>0</v>
      </c>
      <c r="L34" s="235">
        <f>SUM(L35:L38)</f>
        <v>223</v>
      </c>
      <c r="M34" s="259"/>
      <c r="N34" s="259"/>
      <c r="O34" s="260"/>
      <c r="P34" s="260"/>
      <c r="Q34" s="271"/>
      <c r="R34" s="17"/>
      <c r="S34" s="17"/>
      <c r="T34" s="17"/>
      <c r="U34" s="17"/>
      <c r="V34" s="17"/>
      <c r="W34" s="17"/>
      <c r="X34" s="17"/>
      <c r="Y34" s="17"/>
      <c r="Z34" s="17"/>
      <c r="AA34" s="17"/>
      <c r="AB34" s="17"/>
      <c r="AC34" s="17"/>
      <c r="AD34" s="17"/>
      <c r="AE34" s="17"/>
      <c r="AF34" s="17"/>
      <c r="AG34" s="17"/>
      <c r="AH34" s="17"/>
      <c r="AI34" s="17"/>
    </row>
    <row r="35" spans="1:35" s="207" customFormat="1" ht="61.05" customHeight="1">
      <c r="A35" s="223">
        <v>23</v>
      </c>
      <c r="B35" s="228" t="s">
        <v>411</v>
      </c>
      <c r="C35" s="228" t="s">
        <v>391</v>
      </c>
      <c r="D35" s="228" t="s">
        <v>383</v>
      </c>
      <c r="E35" s="228"/>
      <c r="F35" s="227" t="s">
        <v>412</v>
      </c>
      <c r="G35" s="229">
        <v>542</v>
      </c>
      <c r="H35" s="219">
        <f>I35+J35+K35</f>
        <v>542</v>
      </c>
      <c r="I35" s="261">
        <v>542</v>
      </c>
      <c r="J35" s="261"/>
      <c r="K35" s="261"/>
      <c r="L35" s="248">
        <f>G35-H35</f>
        <v>0</v>
      </c>
      <c r="M35" s="227" t="s">
        <v>413</v>
      </c>
      <c r="N35" s="227" t="s">
        <v>413</v>
      </c>
      <c r="O35" s="228" t="s">
        <v>59</v>
      </c>
      <c r="P35" s="228" t="s">
        <v>414</v>
      </c>
      <c r="Q35" s="249"/>
    </row>
    <row r="36" spans="1:35" s="12" customFormat="1" ht="88.95" customHeight="1">
      <c r="A36" s="223">
        <v>24</v>
      </c>
      <c r="B36" s="228" t="s">
        <v>415</v>
      </c>
      <c r="C36" s="228" t="s">
        <v>34</v>
      </c>
      <c r="D36" s="228" t="s">
        <v>383</v>
      </c>
      <c r="E36" s="228" t="s">
        <v>173</v>
      </c>
      <c r="F36" s="227" t="s">
        <v>416</v>
      </c>
      <c r="G36" s="229">
        <v>240.8</v>
      </c>
      <c r="H36" s="231">
        <f>I36+J36+K36</f>
        <v>240.8</v>
      </c>
      <c r="I36" s="262"/>
      <c r="J36" s="262">
        <v>240.8</v>
      </c>
      <c r="K36" s="262"/>
      <c r="L36" s="248">
        <f>G36-H36</f>
        <v>0</v>
      </c>
      <c r="M36" s="228" t="s">
        <v>417</v>
      </c>
      <c r="N36" s="228" t="s">
        <v>418</v>
      </c>
      <c r="O36" s="228" t="s">
        <v>68</v>
      </c>
      <c r="P36" s="228" t="s">
        <v>173</v>
      </c>
      <c r="Q36" s="267"/>
    </row>
    <row r="37" spans="1:35" s="12" customFormat="1" ht="148.05000000000001" customHeight="1">
      <c r="A37" s="223">
        <v>10</v>
      </c>
      <c r="B37" s="223" t="s">
        <v>188</v>
      </c>
      <c r="C37" s="224" t="s">
        <v>34</v>
      </c>
      <c r="D37" s="224" t="s">
        <v>152</v>
      </c>
      <c r="E37" s="223" t="s">
        <v>173</v>
      </c>
      <c r="F37" s="224" t="s">
        <v>189</v>
      </c>
      <c r="G37" s="226">
        <v>523</v>
      </c>
      <c r="H37" s="219">
        <f>I37+J37+K37</f>
        <v>300</v>
      </c>
      <c r="I37" s="247"/>
      <c r="J37" s="247">
        <v>300</v>
      </c>
      <c r="K37" s="247"/>
      <c r="L37" s="248">
        <f>G37-H37</f>
        <v>223</v>
      </c>
      <c r="M37" s="224" t="s">
        <v>190</v>
      </c>
      <c r="N37" s="224" t="s">
        <v>191</v>
      </c>
      <c r="O37" s="228" t="s">
        <v>59</v>
      </c>
      <c r="P37" s="228" t="s">
        <v>193</v>
      </c>
      <c r="Q37" s="267"/>
    </row>
    <row r="38" spans="1:35" s="18" customFormat="1" ht="40.049999999999997" customHeight="1">
      <c r="A38" s="223">
        <v>11</v>
      </c>
      <c r="B38" s="223" t="s">
        <v>419</v>
      </c>
      <c r="C38" s="223"/>
      <c r="D38" s="224" t="s">
        <v>152</v>
      </c>
      <c r="E38" s="223"/>
      <c r="F38" s="237" t="s">
        <v>543</v>
      </c>
      <c r="G38" s="238">
        <v>160</v>
      </c>
      <c r="H38" s="239">
        <v>160</v>
      </c>
      <c r="I38" s="223"/>
      <c r="J38" s="223">
        <v>160</v>
      </c>
      <c r="K38" s="223"/>
      <c r="L38" s="255">
        <f>G38-H38</f>
        <v>0</v>
      </c>
      <c r="M38" s="263" t="s">
        <v>421</v>
      </c>
      <c r="N38" s="223"/>
      <c r="O38" s="223"/>
      <c r="P38" s="223"/>
      <c r="Q38" s="223"/>
      <c r="R38" s="17"/>
      <c r="S38" s="17"/>
      <c r="T38" s="17"/>
      <c r="U38" s="17"/>
      <c r="V38" s="17"/>
      <c r="W38" s="17"/>
      <c r="X38" s="17"/>
      <c r="Y38" s="17"/>
      <c r="Z38" s="17"/>
      <c r="AA38" s="17"/>
      <c r="AB38" s="17"/>
      <c r="AC38" s="17"/>
      <c r="AD38" s="17"/>
      <c r="AE38" s="17"/>
      <c r="AF38" s="17"/>
      <c r="AG38" s="17"/>
      <c r="AH38" s="17"/>
      <c r="AI38" s="17"/>
    </row>
  </sheetData>
  <mergeCells count="26">
    <mergeCell ref="B10:F10"/>
    <mergeCell ref="B20:F20"/>
    <mergeCell ref="B29:F29"/>
    <mergeCell ref="B34:F34"/>
    <mergeCell ref="A4:A8"/>
    <mergeCell ref="B4:B8"/>
    <mergeCell ref="C4:C8"/>
    <mergeCell ref="D4:D8"/>
    <mergeCell ref="E4:E8"/>
    <mergeCell ref="F4:F8"/>
    <mergeCell ref="A2:Q2"/>
    <mergeCell ref="A3:B3"/>
    <mergeCell ref="C3:F3"/>
    <mergeCell ref="M4:N4"/>
    <mergeCell ref="A9:F9"/>
    <mergeCell ref="G4:G8"/>
    <mergeCell ref="H4:H8"/>
    <mergeCell ref="I4:I8"/>
    <mergeCell ref="J4:J8"/>
    <mergeCell ref="K4:K8"/>
    <mergeCell ref="L4:L8"/>
    <mergeCell ref="M5:M8"/>
    <mergeCell ref="N5:N8"/>
    <mergeCell ref="O4:O8"/>
    <mergeCell ref="P4:P8"/>
    <mergeCell ref="Q4:Q8"/>
  </mergeCells>
  <phoneticPr fontId="10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3"/>
  <sheetViews>
    <sheetView workbookViewId="0">
      <selection activeCell="F15" sqref="F15"/>
    </sheetView>
  </sheetViews>
  <sheetFormatPr defaultColWidth="9" defaultRowHeight="15.6" customHeight="1"/>
  <cols>
    <col min="1" max="1" width="7" style="51" customWidth="1"/>
    <col min="2" max="2" width="13.6328125" style="18" customWidth="1"/>
    <col min="3" max="3" width="34.1796875" style="51" customWidth="1"/>
    <col min="4" max="4" width="24.81640625" style="51" customWidth="1"/>
    <col min="5" max="40" width="9" style="18"/>
  </cols>
  <sheetData>
    <row r="1" spans="1:4" s="18" customFormat="1" ht="15.6" customHeight="1">
      <c r="A1" s="51"/>
      <c r="C1" s="51"/>
      <c r="D1" s="51"/>
    </row>
    <row r="2" spans="1:4" s="327" customFormat="1" ht="33" customHeight="1">
      <c r="A2" s="508" t="s">
        <v>422</v>
      </c>
      <c r="B2" s="508"/>
      <c r="C2" s="508"/>
      <c r="D2" s="508"/>
    </row>
    <row r="3" spans="1:4" s="328" customFormat="1" ht="30" customHeight="1">
      <c r="A3" s="329" t="s">
        <v>6</v>
      </c>
      <c r="B3" s="330" t="s">
        <v>423</v>
      </c>
      <c r="C3" s="330" t="s">
        <v>424</v>
      </c>
      <c r="D3" s="330" t="s">
        <v>425</v>
      </c>
    </row>
    <row r="4" spans="1:4" s="328" customFormat="1" ht="30" customHeight="1">
      <c r="A4" s="509" t="s">
        <v>30</v>
      </c>
      <c r="B4" s="510"/>
      <c r="C4" s="511"/>
      <c r="D4" s="458">
        <f>D5+D15+D20+D26</f>
        <v>10136</v>
      </c>
    </row>
    <row r="5" spans="1:4" s="328" customFormat="1" ht="30" customHeight="1">
      <c r="A5" s="329"/>
      <c r="B5" s="512" t="s">
        <v>30</v>
      </c>
      <c r="C5" s="511"/>
      <c r="D5" s="456">
        <f>SUM(D6:D14)</f>
        <v>6641</v>
      </c>
    </row>
    <row r="6" spans="1:4" s="18" customFormat="1" ht="27" customHeight="1">
      <c r="A6" s="329">
        <v>1</v>
      </c>
      <c r="B6" s="513" t="s">
        <v>31</v>
      </c>
      <c r="C6" s="223" t="s">
        <v>426</v>
      </c>
      <c r="D6" s="247">
        <v>2000</v>
      </c>
    </row>
    <row r="7" spans="1:4" s="18" customFormat="1" ht="27" customHeight="1">
      <c r="A7" s="329">
        <v>2</v>
      </c>
      <c r="B7" s="513"/>
      <c r="C7" s="223" t="s">
        <v>64</v>
      </c>
      <c r="D7" s="247">
        <v>600</v>
      </c>
    </row>
    <row r="8" spans="1:4" s="18" customFormat="1" ht="27" customHeight="1">
      <c r="A8" s="329">
        <v>3</v>
      </c>
      <c r="B8" s="513"/>
      <c r="C8" s="223" t="s">
        <v>69</v>
      </c>
      <c r="D8" s="247">
        <v>600</v>
      </c>
    </row>
    <row r="9" spans="1:4" s="18" customFormat="1" ht="27" customHeight="1">
      <c r="A9" s="329">
        <v>4</v>
      </c>
      <c r="B9" s="513"/>
      <c r="C9" s="223" t="s">
        <v>427</v>
      </c>
      <c r="D9" s="247">
        <v>565</v>
      </c>
    </row>
    <row r="10" spans="1:4" s="18" customFormat="1" ht="27" customHeight="1">
      <c r="A10" s="329">
        <v>5</v>
      </c>
      <c r="B10" s="513"/>
      <c r="C10" s="223" t="s">
        <v>172</v>
      </c>
      <c r="D10" s="247">
        <v>630</v>
      </c>
    </row>
    <row r="11" spans="1:4" s="18" customFormat="1" ht="27" customHeight="1">
      <c r="A11" s="329">
        <v>6</v>
      </c>
      <c r="B11" s="513"/>
      <c r="C11" s="223" t="s">
        <v>428</v>
      </c>
      <c r="D11" s="247">
        <v>900</v>
      </c>
    </row>
    <row r="12" spans="1:4" s="18" customFormat="1" ht="27" customHeight="1">
      <c r="A12" s="329">
        <v>7</v>
      </c>
      <c r="B12" s="513"/>
      <c r="C12" s="223" t="s">
        <v>429</v>
      </c>
      <c r="D12" s="247">
        <v>688</v>
      </c>
    </row>
    <row r="13" spans="1:4" s="18" customFormat="1" ht="27" customHeight="1">
      <c r="A13" s="329">
        <v>8</v>
      </c>
      <c r="B13" s="513"/>
      <c r="C13" s="223" t="s">
        <v>430</v>
      </c>
      <c r="D13" s="247">
        <v>135</v>
      </c>
    </row>
    <row r="14" spans="1:4" s="18" customFormat="1" ht="27" customHeight="1">
      <c r="A14" s="329">
        <v>9</v>
      </c>
      <c r="B14" s="513"/>
      <c r="C14" s="223" t="s">
        <v>188</v>
      </c>
      <c r="D14" s="247">
        <v>523</v>
      </c>
    </row>
    <row r="15" spans="1:4" s="18" customFormat="1" ht="27" customHeight="1">
      <c r="A15" s="335"/>
      <c r="B15" s="512" t="s">
        <v>30</v>
      </c>
      <c r="C15" s="511"/>
      <c r="D15" s="219">
        <f>SUM(D16:D19)</f>
        <v>1927</v>
      </c>
    </row>
    <row r="16" spans="1:4" s="18" customFormat="1" ht="27" customHeight="1">
      <c r="A16" s="329">
        <v>10</v>
      </c>
      <c r="B16" s="514" t="s">
        <v>194</v>
      </c>
      <c r="C16" s="223" t="s">
        <v>431</v>
      </c>
      <c r="D16" s="247">
        <v>227</v>
      </c>
    </row>
    <row r="17" spans="1:4" s="18" customFormat="1" ht="27" customHeight="1">
      <c r="A17" s="329">
        <v>11</v>
      </c>
      <c r="B17" s="515"/>
      <c r="C17" s="223" t="s">
        <v>366</v>
      </c>
      <c r="D17" s="247">
        <v>400</v>
      </c>
    </row>
    <row r="18" spans="1:4" s="18" customFormat="1" ht="27" customHeight="1">
      <c r="A18" s="329">
        <v>12</v>
      </c>
      <c r="B18" s="515"/>
      <c r="C18" s="223" t="s">
        <v>371</v>
      </c>
      <c r="D18" s="247">
        <v>800</v>
      </c>
    </row>
    <row r="19" spans="1:4" s="18" customFormat="1" ht="27" customHeight="1">
      <c r="A19" s="329">
        <v>13</v>
      </c>
      <c r="B19" s="515"/>
      <c r="C19" s="457" t="s">
        <v>376</v>
      </c>
      <c r="D19" s="247">
        <v>500</v>
      </c>
    </row>
    <row r="20" spans="1:4" s="18" customFormat="1" ht="27" customHeight="1">
      <c r="A20" s="336"/>
      <c r="B20" s="512" t="s">
        <v>30</v>
      </c>
      <c r="C20" s="511"/>
      <c r="D20" s="231">
        <f>SUM(D21:D25)</f>
        <v>785.2</v>
      </c>
    </row>
    <row r="21" spans="1:4" s="18" customFormat="1" ht="27" customHeight="1">
      <c r="A21" s="329">
        <v>14</v>
      </c>
      <c r="B21" s="513" t="s">
        <v>381</v>
      </c>
      <c r="C21" s="337" t="s">
        <v>389</v>
      </c>
      <c r="D21" s="247">
        <v>76</v>
      </c>
    </row>
    <row r="22" spans="1:4" s="18" customFormat="1" ht="27" customHeight="1">
      <c r="A22" s="329">
        <v>15</v>
      </c>
      <c r="B22" s="513"/>
      <c r="C22" s="232" t="s">
        <v>432</v>
      </c>
      <c r="D22" s="247">
        <v>178</v>
      </c>
    </row>
    <row r="23" spans="1:4" s="18" customFormat="1" ht="27" customHeight="1">
      <c r="A23" s="329">
        <v>16</v>
      </c>
      <c r="B23" s="513"/>
      <c r="C23" s="232" t="s">
        <v>433</v>
      </c>
      <c r="D23" s="247">
        <v>275</v>
      </c>
    </row>
    <row r="24" spans="1:4" s="18" customFormat="1" ht="27" customHeight="1">
      <c r="A24" s="329">
        <v>17</v>
      </c>
      <c r="B24" s="513"/>
      <c r="C24" s="232" t="s">
        <v>402</v>
      </c>
      <c r="D24" s="338">
        <v>86.4</v>
      </c>
    </row>
    <row r="25" spans="1:4" s="18" customFormat="1" ht="27" customHeight="1">
      <c r="A25" s="329">
        <v>18</v>
      </c>
      <c r="B25" s="513"/>
      <c r="C25" s="232" t="s">
        <v>407</v>
      </c>
      <c r="D25" s="338">
        <v>169.8</v>
      </c>
    </row>
    <row r="26" spans="1:4" s="18" customFormat="1" ht="27" customHeight="1">
      <c r="A26" s="329"/>
      <c r="B26" s="512" t="s">
        <v>30</v>
      </c>
      <c r="C26" s="511"/>
      <c r="D26" s="333">
        <f>D27+D28</f>
        <v>782.8</v>
      </c>
    </row>
    <row r="27" spans="1:4" s="18" customFormat="1" ht="27" customHeight="1">
      <c r="A27" s="329">
        <v>19</v>
      </c>
      <c r="B27" s="514" t="s">
        <v>410</v>
      </c>
      <c r="C27" s="228" t="s">
        <v>411</v>
      </c>
      <c r="D27" s="261">
        <v>542</v>
      </c>
    </row>
    <row r="28" spans="1:4" s="18" customFormat="1" ht="27" customHeight="1">
      <c r="A28" s="329">
        <v>20</v>
      </c>
      <c r="B28" s="516"/>
      <c r="C28" s="228" t="s">
        <v>415</v>
      </c>
      <c r="D28" s="262">
        <v>240.8</v>
      </c>
    </row>
    <row r="29" spans="1:4" s="18" customFormat="1" ht="15.6" customHeight="1">
      <c r="A29" s="51"/>
      <c r="C29" s="51"/>
      <c r="D29" s="51"/>
    </row>
    <row r="30" spans="1:4" s="18" customFormat="1" ht="15.6" customHeight="1">
      <c r="A30" s="51"/>
      <c r="C30" s="51"/>
      <c r="D30" s="51"/>
    </row>
    <row r="31" spans="1:4" s="18" customFormat="1" ht="15.6" customHeight="1">
      <c r="A31" s="51"/>
      <c r="C31" s="51"/>
      <c r="D31" s="51"/>
    </row>
    <row r="32" spans="1:4" s="18" customFormat="1" ht="15.6" customHeight="1">
      <c r="A32" s="51"/>
      <c r="C32" s="51"/>
      <c r="D32" s="51"/>
    </row>
    <row r="33" spans="1:4" s="18" customFormat="1" ht="15.6" customHeight="1">
      <c r="A33" s="51"/>
      <c r="C33" s="51"/>
      <c r="D33" s="51"/>
    </row>
  </sheetData>
  <mergeCells count="10">
    <mergeCell ref="B26:C26"/>
    <mergeCell ref="B6:B14"/>
    <mergeCell ref="B16:B19"/>
    <mergeCell ref="B21:B25"/>
    <mergeCell ref="B27:B28"/>
    <mergeCell ref="A2:D2"/>
    <mergeCell ref="A4:C4"/>
    <mergeCell ref="B5:C5"/>
    <mergeCell ref="B15:C15"/>
    <mergeCell ref="B20:C20"/>
  </mergeCells>
  <phoneticPr fontId="105"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I37"/>
  <sheetViews>
    <sheetView view="pageBreakPreview" topLeftCell="C1" zoomScale="141" zoomScaleNormal="100" workbookViewId="0">
      <selection activeCell="F15" sqref="F15"/>
    </sheetView>
  </sheetViews>
  <sheetFormatPr defaultColWidth="9" defaultRowHeight="13.8" customHeight="1"/>
  <cols>
    <col min="1" max="1" width="4.6328125" style="170" customWidth="1"/>
    <col min="2" max="2" width="27.08984375" style="170" customWidth="1"/>
    <col min="3" max="3" width="10.1796875" style="176" customWidth="1"/>
    <col min="4" max="4" width="7.453125" style="176" customWidth="1"/>
    <col min="5" max="6" width="8.6328125" style="176" customWidth="1"/>
    <col min="7" max="7" width="7.36328125" style="176" customWidth="1"/>
    <col min="8" max="8" width="6.36328125" style="176" customWidth="1"/>
    <col min="9" max="9" width="8.453125" style="176" customWidth="1"/>
    <col min="10" max="10" width="108.453125" style="177" customWidth="1"/>
    <col min="11" max="11" width="5.26953125" style="176" customWidth="1"/>
    <col min="12" max="35" width="9" style="170"/>
  </cols>
  <sheetData>
    <row r="1" spans="1:35" ht="28.95" customHeight="1">
      <c r="A1" s="587" t="s">
        <v>632</v>
      </c>
      <c r="B1" s="587"/>
    </row>
    <row r="2" spans="1:35" s="170" customFormat="1" ht="30" customHeight="1">
      <c r="A2" s="591" t="s">
        <v>633</v>
      </c>
      <c r="B2" s="591"/>
      <c r="C2" s="591"/>
      <c r="D2" s="591"/>
      <c r="E2" s="591"/>
      <c r="F2" s="591"/>
      <c r="G2" s="591"/>
      <c r="H2" s="591"/>
      <c r="I2" s="591"/>
      <c r="J2" s="591"/>
      <c r="K2" s="591"/>
    </row>
    <row r="3" spans="1:35" s="170" customFormat="1" ht="16.05" customHeight="1">
      <c r="A3" s="591"/>
      <c r="B3" s="591"/>
      <c r="C3" s="591"/>
      <c r="D3" s="591"/>
      <c r="E3" s="591"/>
      <c r="F3" s="591"/>
      <c r="G3" s="591"/>
      <c r="H3" s="591"/>
      <c r="I3" s="591"/>
      <c r="J3" s="591"/>
      <c r="K3" s="591"/>
    </row>
    <row r="4" spans="1:35" s="171" customFormat="1" ht="25.05" customHeight="1">
      <c r="A4" s="589" t="s">
        <v>6</v>
      </c>
      <c r="B4" s="588" t="s">
        <v>588</v>
      </c>
      <c r="C4" s="588" t="s">
        <v>634</v>
      </c>
      <c r="D4" s="588" t="s">
        <v>635</v>
      </c>
      <c r="E4" s="588"/>
      <c r="F4" s="588"/>
      <c r="G4" s="588"/>
      <c r="H4" s="588"/>
      <c r="I4" s="588"/>
      <c r="J4" s="588" t="s">
        <v>636</v>
      </c>
      <c r="K4" s="590" t="s">
        <v>17</v>
      </c>
      <c r="L4" s="172"/>
      <c r="M4" s="172"/>
      <c r="N4" s="172"/>
      <c r="O4" s="172"/>
      <c r="P4" s="172"/>
      <c r="Q4" s="172"/>
      <c r="R4" s="172"/>
      <c r="S4" s="172"/>
      <c r="T4" s="172"/>
      <c r="U4" s="172"/>
      <c r="V4" s="172"/>
      <c r="W4" s="172"/>
      <c r="X4" s="172"/>
      <c r="Y4" s="172"/>
      <c r="Z4" s="172"/>
      <c r="AA4" s="172"/>
      <c r="AB4" s="172"/>
      <c r="AC4" s="172"/>
      <c r="AD4" s="172"/>
      <c r="AE4" s="172"/>
      <c r="AF4" s="172"/>
      <c r="AG4" s="172"/>
      <c r="AH4" s="172"/>
      <c r="AI4" s="172"/>
    </row>
    <row r="5" spans="1:35" s="171" customFormat="1" ht="24" customHeight="1">
      <c r="A5" s="589"/>
      <c r="B5" s="588"/>
      <c r="C5" s="588"/>
      <c r="D5" s="179" t="s">
        <v>637</v>
      </c>
      <c r="E5" s="588" t="s">
        <v>439</v>
      </c>
      <c r="F5" s="588"/>
      <c r="G5" s="179" t="s">
        <v>638</v>
      </c>
      <c r="H5" s="588" t="s">
        <v>440</v>
      </c>
      <c r="I5" s="588"/>
      <c r="J5" s="588"/>
      <c r="K5" s="590"/>
      <c r="L5" s="172"/>
      <c r="M5" s="172"/>
      <c r="N5" s="172"/>
      <c r="O5" s="172"/>
      <c r="P5" s="172"/>
      <c r="Q5" s="172"/>
      <c r="R5" s="172"/>
      <c r="S5" s="172"/>
      <c r="T5" s="172"/>
      <c r="U5" s="172"/>
      <c r="V5" s="172"/>
      <c r="W5" s="172"/>
      <c r="X5" s="172"/>
      <c r="Y5" s="172"/>
      <c r="Z5" s="172"/>
      <c r="AA5" s="172"/>
      <c r="AB5" s="172"/>
      <c r="AC5" s="172"/>
      <c r="AD5" s="172"/>
      <c r="AE5" s="172"/>
      <c r="AF5" s="172"/>
      <c r="AG5" s="172"/>
      <c r="AH5" s="172"/>
      <c r="AI5" s="172"/>
    </row>
    <row r="6" spans="1:35" s="172" customFormat="1" ht="27" customHeight="1">
      <c r="A6" s="589"/>
      <c r="B6" s="180" t="s">
        <v>7</v>
      </c>
      <c r="C6" s="181">
        <f t="shared" ref="C6:C12" si="0">D6+G6</f>
        <v>16206</v>
      </c>
      <c r="D6" s="181">
        <f>D7+D10+D17+D27+D31</f>
        <v>13756</v>
      </c>
      <c r="E6" s="181">
        <f>E7+E10+E17+E27+E31</f>
        <v>6203</v>
      </c>
      <c r="F6" s="181">
        <f t="shared" ref="F6:I6" si="1">F7+F10+F17+F27+F31</f>
        <v>230</v>
      </c>
      <c r="G6" s="181">
        <f t="shared" si="1"/>
        <v>2450</v>
      </c>
      <c r="H6" s="180">
        <f t="shared" si="1"/>
        <v>9591</v>
      </c>
      <c r="I6" s="181">
        <f t="shared" si="1"/>
        <v>2735</v>
      </c>
      <c r="J6" s="195"/>
      <c r="K6" s="196"/>
    </row>
    <row r="7" spans="1:35" s="172" customFormat="1" ht="27" customHeight="1">
      <c r="A7" s="180" t="s">
        <v>593</v>
      </c>
      <c r="B7" s="180" t="s">
        <v>594</v>
      </c>
      <c r="C7" s="181">
        <f t="shared" si="0"/>
        <v>4600</v>
      </c>
      <c r="D7" s="181">
        <f t="shared" ref="D7:H7" si="2">D8+D9</f>
        <v>4600</v>
      </c>
      <c r="E7" s="181">
        <f t="shared" si="2"/>
        <v>1000</v>
      </c>
      <c r="F7" s="181"/>
      <c r="G7" s="181"/>
      <c r="H7" s="180">
        <f t="shared" si="2"/>
        <v>1000</v>
      </c>
      <c r="I7" s="181"/>
      <c r="J7" s="195"/>
      <c r="K7" s="196"/>
    </row>
    <row r="8" spans="1:35" s="173" customFormat="1" ht="27" customHeight="1">
      <c r="A8" s="182">
        <v>1</v>
      </c>
      <c r="B8" s="183" t="s">
        <v>595</v>
      </c>
      <c r="C8" s="181">
        <f t="shared" si="0"/>
        <v>2600</v>
      </c>
      <c r="D8" s="183">
        <v>2600</v>
      </c>
      <c r="E8" s="183"/>
      <c r="F8" s="183"/>
      <c r="G8" s="183"/>
      <c r="H8" s="182"/>
      <c r="I8" s="182"/>
      <c r="J8" s="193" t="s">
        <v>639</v>
      </c>
      <c r="K8" s="187"/>
      <c r="L8" s="172"/>
      <c r="M8" s="172"/>
      <c r="N8" s="172"/>
      <c r="O8" s="172"/>
      <c r="P8" s="172"/>
      <c r="Q8" s="172"/>
      <c r="R8" s="172"/>
      <c r="S8" s="172"/>
      <c r="T8" s="172"/>
      <c r="U8" s="172"/>
      <c r="V8" s="172"/>
      <c r="W8" s="172"/>
      <c r="X8" s="172"/>
      <c r="Y8" s="172"/>
      <c r="Z8" s="172"/>
      <c r="AA8" s="172"/>
      <c r="AB8" s="172"/>
      <c r="AC8" s="172"/>
      <c r="AD8" s="172"/>
      <c r="AE8" s="172"/>
      <c r="AF8" s="172"/>
      <c r="AG8" s="172"/>
      <c r="AH8" s="172"/>
      <c r="AI8" s="172"/>
    </row>
    <row r="9" spans="1:35" s="173" customFormat="1" ht="37.950000000000003" customHeight="1">
      <c r="A9" s="182">
        <v>2</v>
      </c>
      <c r="B9" s="183" t="s">
        <v>640</v>
      </c>
      <c r="C9" s="181">
        <f t="shared" si="0"/>
        <v>2000</v>
      </c>
      <c r="D9" s="183">
        <f t="shared" ref="D9:D12" si="3">E9+H9</f>
        <v>2000</v>
      </c>
      <c r="E9" s="183">
        <v>1000</v>
      </c>
      <c r="F9" s="183"/>
      <c r="G9" s="183"/>
      <c r="H9" s="182">
        <v>1000</v>
      </c>
      <c r="I9" s="182"/>
      <c r="J9" s="193" t="s">
        <v>641</v>
      </c>
      <c r="K9" s="187"/>
      <c r="L9" s="172"/>
      <c r="M9" s="172"/>
      <c r="N9" s="172"/>
      <c r="O9" s="172"/>
      <c r="P9" s="172"/>
      <c r="Q9" s="172"/>
      <c r="R9" s="172"/>
      <c r="S9" s="172"/>
      <c r="T9" s="172"/>
      <c r="U9" s="172"/>
      <c r="V9" s="172"/>
      <c r="W9" s="172"/>
      <c r="X9" s="172"/>
      <c r="Y9" s="172"/>
      <c r="Z9" s="172"/>
      <c r="AA9" s="172"/>
      <c r="AB9" s="172"/>
      <c r="AC9" s="172"/>
      <c r="AD9" s="172"/>
      <c r="AE9" s="172"/>
      <c r="AF9" s="172"/>
      <c r="AG9" s="172"/>
      <c r="AH9" s="172"/>
      <c r="AI9" s="172"/>
    </row>
    <row r="10" spans="1:35" s="172" customFormat="1" ht="27" customHeight="1">
      <c r="A10" s="180" t="s">
        <v>597</v>
      </c>
      <c r="B10" s="180" t="s">
        <v>598</v>
      </c>
      <c r="C10" s="180">
        <f t="shared" si="0"/>
        <v>5725</v>
      </c>
      <c r="D10" s="180">
        <f>SUM(D11:D16)</f>
        <v>3415</v>
      </c>
      <c r="E10" s="180">
        <f>SUM(E11:E16)</f>
        <v>1930</v>
      </c>
      <c r="F10" s="180">
        <f>SUM(F11:F16)</f>
        <v>0</v>
      </c>
      <c r="G10" s="180">
        <f>SUM(G11:G16)</f>
        <v>2310</v>
      </c>
      <c r="H10" s="180">
        <f>SUM(H11:H36)</f>
        <v>6134</v>
      </c>
      <c r="I10" s="180">
        <f>SUM(I11:I36)</f>
        <v>2535</v>
      </c>
      <c r="J10" s="197" t="s">
        <v>642</v>
      </c>
      <c r="K10" s="198"/>
    </row>
    <row r="11" spans="1:35" s="173" customFormat="1" ht="106.05" customHeight="1">
      <c r="A11" s="182">
        <v>1</v>
      </c>
      <c r="B11" s="182" t="s">
        <v>643</v>
      </c>
      <c r="C11" s="180">
        <f t="shared" si="0"/>
        <v>500</v>
      </c>
      <c r="D11" s="182">
        <f t="shared" si="3"/>
        <v>500</v>
      </c>
      <c r="E11" s="182"/>
      <c r="F11" s="182"/>
      <c r="G11" s="183"/>
      <c r="H11" s="182">
        <v>500</v>
      </c>
      <c r="I11" s="182"/>
      <c r="J11" s="199" t="s">
        <v>644</v>
      </c>
      <c r="K11" s="187"/>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row>
    <row r="12" spans="1:35" s="174" customFormat="1" ht="54" customHeight="1">
      <c r="A12" s="182">
        <v>2</v>
      </c>
      <c r="B12" s="184" t="s">
        <v>645</v>
      </c>
      <c r="C12" s="185">
        <f t="shared" si="0"/>
        <v>500</v>
      </c>
      <c r="D12" s="184">
        <f t="shared" si="3"/>
        <v>500</v>
      </c>
      <c r="E12" s="184"/>
      <c r="F12" s="184"/>
      <c r="G12" s="184"/>
      <c r="H12" s="184">
        <v>500</v>
      </c>
      <c r="I12" s="184">
        <v>500</v>
      </c>
      <c r="J12" s="200" t="s">
        <v>646</v>
      </c>
      <c r="K12" s="190"/>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row>
    <row r="13" spans="1:35" s="173" customFormat="1" ht="37.049999999999997" customHeight="1">
      <c r="A13" s="182">
        <v>3</v>
      </c>
      <c r="B13" s="182" t="s">
        <v>647</v>
      </c>
      <c r="C13" s="180">
        <f t="shared" ref="C13:C20" si="4">D13+G13</f>
        <v>1700</v>
      </c>
      <c r="D13" s="182">
        <v>1454</v>
      </c>
      <c r="E13" s="182">
        <v>1300</v>
      </c>
      <c r="F13" s="182"/>
      <c r="G13" s="182">
        <v>246</v>
      </c>
      <c r="H13" s="182"/>
      <c r="I13" s="182">
        <v>404</v>
      </c>
      <c r="J13" s="193" t="s">
        <v>648</v>
      </c>
      <c r="K13" s="187"/>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row>
    <row r="14" spans="1:35" s="173" customFormat="1" ht="82.05" customHeight="1">
      <c r="A14" s="182">
        <v>4</v>
      </c>
      <c r="B14" s="182" t="s">
        <v>649</v>
      </c>
      <c r="C14" s="180">
        <f t="shared" si="4"/>
        <v>1000</v>
      </c>
      <c r="D14" s="183"/>
      <c r="E14" s="182"/>
      <c r="F14" s="182"/>
      <c r="G14" s="182">
        <f>F14+I14</f>
        <v>1000</v>
      </c>
      <c r="H14" s="182"/>
      <c r="I14" s="182">
        <v>1000</v>
      </c>
      <c r="J14" s="193" t="s">
        <v>650</v>
      </c>
      <c r="K14" s="187"/>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row>
    <row r="15" spans="1:35" s="173" customFormat="1" ht="42" customHeight="1">
      <c r="A15" s="182">
        <v>5</v>
      </c>
      <c r="B15" s="182" t="s">
        <v>651</v>
      </c>
      <c r="C15" s="186">
        <f t="shared" si="4"/>
        <v>1395</v>
      </c>
      <c r="D15" s="183">
        <v>331</v>
      </c>
      <c r="E15" s="187"/>
      <c r="F15" s="187"/>
      <c r="G15" s="183">
        <v>1064</v>
      </c>
      <c r="H15" s="187"/>
      <c r="I15" s="187"/>
      <c r="J15" s="193" t="s">
        <v>652</v>
      </c>
      <c r="K15" s="187"/>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row>
    <row r="16" spans="1:35" s="173" customFormat="1" ht="55.95" customHeight="1">
      <c r="A16" s="182">
        <v>6</v>
      </c>
      <c r="B16" s="182" t="s">
        <v>653</v>
      </c>
      <c r="C16" s="180">
        <f t="shared" si="4"/>
        <v>630</v>
      </c>
      <c r="D16" s="182">
        <f>E16+H16</f>
        <v>630</v>
      </c>
      <c r="E16" s="182">
        <v>630</v>
      </c>
      <c r="F16" s="182"/>
      <c r="G16" s="183"/>
      <c r="H16" s="182"/>
      <c r="I16" s="182"/>
      <c r="J16" s="199" t="s">
        <v>654</v>
      </c>
      <c r="K16" s="187"/>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row>
    <row r="17" spans="1:35" s="175" customFormat="1" ht="24" customHeight="1">
      <c r="A17" s="180" t="s">
        <v>609</v>
      </c>
      <c r="B17" s="180" t="s">
        <v>194</v>
      </c>
      <c r="C17" s="188">
        <f t="shared" si="4"/>
        <v>2504</v>
      </c>
      <c r="D17" s="188">
        <f t="shared" ref="D17:I17" si="5">SUM(D18:D26)</f>
        <v>2364</v>
      </c>
      <c r="E17" s="188">
        <f t="shared" si="5"/>
        <v>2731</v>
      </c>
      <c r="F17" s="188">
        <f t="shared" si="5"/>
        <v>230</v>
      </c>
      <c r="G17" s="188">
        <f t="shared" si="5"/>
        <v>140</v>
      </c>
      <c r="H17" s="188">
        <f t="shared" si="5"/>
        <v>1134</v>
      </c>
      <c r="I17" s="188">
        <f t="shared" si="5"/>
        <v>200</v>
      </c>
      <c r="J17" s="202"/>
      <c r="K17" s="203"/>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row>
    <row r="18" spans="1:35" s="173" customFormat="1" ht="82.95" customHeight="1">
      <c r="A18" s="182">
        <v>1</v>
      </c>
      <c r="B18" s="182" t="s">
        <v>655</v>
      </c>
      <c r="C18" s="188">
        <f t="shared" si="4"/>
        <v>600</v>
      </c>
      <c r="D18" s="182">
        <f>E18+H18</f>
        <v>600</v>
      </c>
      <c r="E18" s="182">
        <v>600</v>
      </c>
      <c r="F18" s="182"/>
      <c r="G18" s="183"/>
      <c r="H18" s="182"/>
      <c r="I18" s="182"/>
      <c r="J18" s="199" t="s">
        <v>656</v>
      </c>
      <c r="K18" s="187"/>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row>
    <row r="19" spans="1:35" s="173" customFormat="1" ht="67.05" customHeight="1">
      <c r="A19" s="182">
        <v>2</v>
      </c>
      <c r="B19" s="182" t="s">
        <v>376</v>
      </c>
      <c r="C19" s="188">
        <f t="shared" si="4"/>
        <v>260</v>
      </c>
      <c r="D19" s="182">
        <f>E19+H19</f>
        <v>260</v>
      </c>
      <c r="E19" s="182">
        <v>260</v>
      </c>
      <c r="F19" s="182"/>
      <c r="G19" s="183"/>
      <c r="H19" s="187"/>
      <c r="I19" s="188"/>
      <c r="J19" s="193" t="s">
        <v>657</v>
      </c>
      <c r="K19" s="187"/>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row>
    <row r="20" spans="1:35" s="174" customFormat="1" ht="61.05" customHeight="1">
      <c r="A20" s="182">
        <v>3</v>
      </c>
      <c r="B20" s="184" t="s">
        <v>658</v>
      </c>
      <c r="C20" s="189">
        <f t="shared" si="4"/>
        <v>200</v>
      </c>
      <c r="D20" s="184">
        <f>E20+H20</f>
        <v>200</v>
      </c>
      <c r="E20" s="184">
        <v>200</v>
      </c>
      <c r="F20" s="190"/>
      <c r="G20" s="191"/>
      <c r="H20" s="192"/>
      <c r="I20" s="190"/>
      <c r="J20" s="204" t="s">
        <v>659</v>
      </c>
      <c r="K20" s="190"/>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row>
    <row r="21" spans="1:35" s="173" customFormat="1" ht="52.05" customHeight="1">
      <c r="A21" s="182">
        <v>4</v>
      </c>
      <c r="B21" s="182" t="s">
        <v>660</v>
      </c>
      <c r="C21" s="188">
        <v>495</v>
      </c>
      <c r="D21" s="182">
        <v>495</v>
      </c>
      <c r="E21" s="182">
        <v>572</v>
      </c>
      <c r="F21" s="182">
        <v>115</v>
      </c>
      <c r="G21" s="182"/>
      <c r="H21" s="182">
        <v>503</v>
      </c>
      <c r="I21" s="182"/>
      <c r="J21" s="193" t="s">
        <v>661</v>
      </c>
      <c r="K21" s="183"/>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row>
    <row r="22" spans="1:35" s="173" customFormat="1" ht="91.95" customHeight="1">
      <c r="A22" s="182">
        <v>5</v>
      </c>
      <c r="B22" s="182" t="s">
        <v>662</v>
      </c>
      <c r="C22" s="188">
        <v>94</v>
      </c>
      <c r="D22" s="182">
        <v>94</v>
      </c>
      <c r="E22" s="182">
        <v>572</v>
      </c>
      <c r="F22" s="182">
        <v>115</v>
      </c>
      <c r="G22" s="182"/>
      <c r="H22" s="182">
        <v>503</v>
      </c>
      <c r="I22" s="182"/>
      <c r="J22" s="193" t="s">
        <v>663</v>
      </c>
      <c r="K22" s="183"/>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row>
    <row r="23" spans="1:35" s="173" customFormat="1" ht="34.950000000000003" customHeight="1">
      <c r="A23" s="182">
        <v>6</v>
      </c>
      <c r="B23" s="182" t="s">
        <v>664</v>
      </c>
      <c r="C23" s="182">
        <f t="shared" ref="C23:C27" si="6">D23+G23</f>
        <v>200</v>
      </c>
      <c r="D23" s="183">
        <v>60</v>
      </c>
      <c r="E23" s="182"/>
      <c r="F23" s="187"/>
      <c r="G23" s="183">
        <v>140</v>
      </c>
      <c r="H23" s="193"/>
      <c r="I23" s="187">
        <v>200</v>
      </c>
      <c r="J23" s="193" t="s">
        <v>665</v>
      </c>
      <c r="K23" s="187"/>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row>
    <row r="24" spans="1:35" s="173" customFormat="1" ht="34.950000000000003" customHeight="1">
      <c r="A24" s="182">
        <v>7</v>
      </c>
      <c r="B24" s="182" t="s">
        <v>366</v>
      </c>
      <c r="C24" s="188">
        <f t="shared" si="6"/>
        <v>400</v>
      </c>
      <c r="D24" s="182">
        <f t="shared" ref="D24:D26" si="7">E24+H24</f>
        <v>400</v>
      </c>
      <c r="E24" s="182">
        <v>300</v>
      </c>
      <c r="F24" s="182"/>
      <c r="G24" s="183"/>
      <c r="H24" s="182">
        <v>100</v>
      </c>
      <c r="I24" s="182"/>
      <c r="J24" s="193" t="s">
        <v>666</v>
      </c>
      <c r="K24" s="187"/>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row>
    <row r="25" spans="1:35" s="173" customFormat="1" ht="40.049999999999997" customHeight="1">
      <c r="A25" s="182">
        <v>8</v>
      </c>
      <c r="B25" s="182" t="s">
        <v>667</v>
      </c>
      <c r="C25" s="188">
        <f t="shared" si="6"/>
        <v>28</v>
      </c>
      <c r="D25" s="182">
        <f t="shared" si="7"/>
        <v>28</v>
      </c>
      <c r="E25" s="182"/>
      <c r="F25" s="182"/>
      <c r="G25" s="183"/>
      <c r="H25" s="182">
        <v>28</v>
      </c>
      <c r="I25" s="182"/>
      <c r="J25" s="193" t="s">
        <v>668</v>
      </c>
      <c r="K25" s="187"/>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row>
    <row r="26" spans="1:35" s="173" customFormat="1" ht="36" customHeight="1">
      <c r="A26" s="182">
        <v>9</v>
      </c>
      <c r="B26" s="182" t="s">
        <v>669</v>
      </c>
      <c r="C26" s="188">
        <f t="shared" si="6"/>
        <v>227</v>
      </c>
      <c r="D26" s="182">
        <f t="shared" si="7"/>
        <v>227</v>
      </c>
      <c r="E26" s="182">
        <v>227</v>
      </c>
      <c r="F26" s="182"/>
      <c r="G26" s="183"/>
      <c r="H26" s="182"/>
      <c r="I26" s="182"/>
      <c r="J26" s="193" t="s">
        <v>670</v>
      </c>
      <c r="K26" s="187"/>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row>
    <row r="27" spans="1:35" s="173" customFormat="1" ht="27" customHeight="1">
      <c r="A27" s="194" t="s">
        <v>610</v>
      </c>
      <c r="B27" s="194" t="s">
        <v>381</v>
      </c>
      <c r="C27" s="186">
        <f t="shared" si="6"/>
        <v>755.2</v>
      </c>
      <c r="D27" s="186">
        <f t="shared" ref="D27:I27" si="8">D28+D29+D30</f>
        <v>755.2</v>
      </c>
      <c r="E27" s="186">
        <f t="shared" si="8"/>
        <v>0</v>
      </c>
      <c r="F27" s="186">
        <f t="shared" si="8"/>
        <v>0</v>
      </c>
      <c r="G27" s="186">
        <f t="shared" si="8"/>
        <v>0</v>
      </c>
      <c r="H27" s="183">
        <f t="shared" si="8"/>
        <v>404.2</v>
      </c>
      <c r="I27" s="183">
        <f t="shared" si="8"/>
        <v>0</v>
      </c>
      <c r="J27" s="202"/>
      <c r="K27" s="187"/>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row>
    <row r="28" spans="1:35" s="173" customFormat="1" ht="34.049999999999997" customHeight="1">
      <c r="A28" s="182">
        <v>1</v>
      </c>
      <c r="B28" s="182" t="s">
        <v>671</v>
      </c>
      <c r="C28" s="186">
        <v>321</v>
      </c>
      <c r="D28" s="183">
        <v>321</v>
      </c>
      <c r="E28" s="182"/>
      <c r="F28" s="182"/>
      <c r="G28" s="183"/>
      <c r="H28" s="187">
        <v>235.2</v>
      </c>
      <c r="I28" s="187"/>
      <c r="J28" s="193" t="s">
        <v>672</v>
      </c>
      <c r="K28" s="187"/>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row>
    <row r="29" spans="1:35" s="173" customFormat="1" ht="37.049999999999997" customHeight="1">
      <c r="A29" s="182">
        <v>2</v>
      </c>
      <c r="B29" s="182" t="s">
        <v>673</v>
      </c>
      <c r="C29" s="186">
        <f>D29+G29</f>
        <v>178</v>
      </c>
      <c r="D29" s="183">
        <v>178</v>
      </c>
      <c r="E29" s="182"/>
      <c r="F29" s="182"/>
      <c r="G29" s="183"/>
      <c r="H29" s="187"/>
      <c r="I29" s="187"/>
      <c r="J29" s="193" t="s">
        <v>674</v>
      </c>
      <c r="K29" s="187"/>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row>
    <row r="30" spans="1:35" s="173" customFormat="1" ht="43.05" customHeight="1">
      <c r="A30" s="182">
        <v>3</v>
      </c>
      <c r="B30" s="182" t="s">
        <v>675</v>
      </c>
      <c r="C30" s="186">
        <f>D30+G30</f>
        <v>256.2</v>
      </c>
      <c r="D30" s="183">
        <v>256.2</v>
      </c>
      <c r="E30" s="182"/>
      <c r="F30" s="182"/>
      <c r="G30" s="183"/>
      <c r="H30" s="187">
        <v>169</v>
      </c>
      <c r="I30" s="187"/>
      <c r="J30" s="193" t="s">
        <v>676</v>
      </c>
      <c r="K30" s="187"/>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row>
    <row r="31" spans="1:35" s="173" customFormat="1" ht="28.05" customHeight="1">
      <c r="A31" s="180" t="s">
        <v>617</v>
      </c>
      <c r="B31" s="194" t="s">
        <v>410</v>
      </c>
      <c r="C31" s="186">
        <f>D31+G31</f>
        <v>2621.8</v>
      </c>
      <c r="D31" s="186">
        <f>SUM(D32:D37)</f>
        <v>2621.8</v>
      </c>
      <c r="E31" s="186">
        <f>SUM(E32:E37)</f>
        <v>542</v>
      </c>
      <c r="F31" s="186">
        <f>SUM(F32:F37)</f>
        <v>0</v>
      </c>
      <c r="G31" s="186">
        <f>SUM(G32:G37)</f>
        <v>0</v>
      </c>
      <c r="H31" s="183">
        <f>SUM(H33:H37)</f>
        <v>918.8</v>
      </c>
      <c r="I31" s="183">
        <f>SUM(I33:I37)</f>
        <v>0</v>
      </c>
      <c r="J31" s="202"/>
      <c r="K31" s="187"/>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row>
    <row r="32" spans="1:35" s="174" customFormat="1" ht="82.05" customHeight="1">
      <c r="A32" s="182">
        <v>1</v>
      </c>
      <c r="B32" s="184" t="s">
        <v>677</v>
      </c>
      <c r="C32" s="185">
        <f>D32+G32</f>
        <v>600</v>
      </c>
      <c r="D32" s="191">
        <v>600</v>
      </c>
      <c r="E32" s="184"/>
      <c r="F32" s="184"/>
      <c r="G32" s="184"/>
      <c r="H32" s="184">
        <v>320</v>
      </c>
      <c r="I32" s="184">
        <v>231</v>
      </c>
      <c r="J32" s="204" t="s">
        <v>678</v>
      </c>
      <c r="K32" s="190"/>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row>
    <row r="33" spans="1:35" s="173" customFormat="1" ht="27" customHeight="1">
      <c r="A33" s="182">
        <v>2</v>
      </c>
      <c r="B33" s="182" t="s">
        <v>411</v>
      </c>
      <c r="C33" s="186">
        <v>597</v>
      </c>
      <c r="D33" s="191">
        <v>597</v>
      </c>
      <c r="E33" s="182">
        <v>542</v>
      </c>
      <c r="F33" s="182"/>
      <c r="G33" s="183"/>
      <c r="H33" s="187">
        <v>55</v>
      </c>
      <c r="I33" s="187"/>
      <c r="J33" s="193" t="s">
        <v>679</v>
      </c>
      <c r="K33" s="187"/>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row>
    <row r="34" spans="1:35" s="173" customFormat="1" ht="64.95" customHeight="1">
      <c r="A34" s="182">
        <v>3</v>
      </c>
      <c r="B34" s="182" t="s">
        <v>680</v>
      </c>
      <c r="C34" s="186">
        <v>523</v>
      </c>
      <c r="D34" s="191">
        <v>523</v>
      </c>
      <c r="E34" s="182"/>
      <c r="F34" s="182"/>
      <c r="G34" s="183"/>
      <c r="H34" s="182">
        <v>523</v>
      </c>
      <c r="I34" s="182"/>
      <c r="J34" s="193" t="s">
        <v>681</v>
      </c>
      <c r="K34" s="187"/>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row>
    <row r="35" spans="1:35" s="173" customFormat="1" ht="42" customHeight="1">
      <c r="A35" s="182">
        <v>4</v>
      </c>
      <c r="B35" s="182" t="s">
        <v>682</v>
      </c>
      <c r="C35" s="186">
        <v>241.8</v>
      </c>
      <c r="D35" s="191">
        <v>241.8</v>
      </c>
      <c r="E35" s="182"/>
      <c r="F35" s="182"/>
      <c r="G35" s="183"/>
      <c r="H35" s="183">
        <v>240.8</v>
      </c>
      <c r="I35" s="183"/>
      <c r="J35" s="193" t="s">
        <v>683</v>
      </c>
      <c r="K35" s="187"/>
      <c r="L35" s="172"/>
      <c r="M35" s="172"/>
      <c r="N35" s="172"/>
      <c r="O35" s="172"/>
      <c r="P35" s="172"/>
      <c r="Q35" s="172"/>
      <c r="R35" s="172"/>
      <c r="S35" s="172"/>
      <c r="T35" s="172"/>
      <c r="U35" s="172"/>
      <c r="V35" s="172"/>
      <c r="W35" s="172"/>
      <c r="X35" s="172"/>
      <c r="Y35" s="172"/>
      <c r="Z35" s="172"/>
      <c r="AA35" s="172"/>
      <c r="AB35" s="172"/>
      <c r="AC35" s="172"/>
      <c r="AD35" s="172"/>
      <c r="AE35" s="172"/>
      <c r="AF35" s="172"/>
      <c r="AG35" s="172"/>
      <c r="AH35" s="172"/>
      <c r="AI35" s="172"/>
    </row>
    <row r="36" spans="1:35" s="173" customFormat="1" ht="43.95" customHeight="1">
      <c r="A36" s="182">
        <v>5</v>
      </c>
      <c r="B36" s="182" t="s">
        <v>582</v>
      </c>
      <c r="C36" s="180">
        <v>500</v>
      </c>
      <c r="D36" s="191">
        <v>500</v>
      </c>
      <c r="E36" s="182"/>
      <c r="F36" s="182"/>
      <c r="G36" s="183"/>
      <c r="H36" s="182"/>
      <c r="I36" s="182"/>
      <c r="J36" s="193" t="s">
        <v>684</v>
      </c>
      <c r="K36" s="187"/>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row>
    <row r="37" spans="1:35" s="173" customFormat="1" ht="40.950000000000003" customHeight="1">
      <c r="A37" s="182">
        <v>6</v>
      </c>
      <c r="B37" s="182" t="s">
        <v>685</v>
      </c>
      <c r="C37" s="186">
        <v>160</v>
      </c>
      <c r="D37" s="191">
        <v>160</v>
      </c>
      <c r="E37" s="187"/>
      <c r="F37" s="187"/>
      <c r="G37" s="183"/>
      <c r="H37" s="187">
        <v>100</v>
      </c>
      <c r="I37" s="187"/>
      <c r="J37" s="193" t="s">
        <v>543</v>
      </c>
      <c r="K37" s="187"/>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row>
  </sheetData>
  <mergeCells count="10">
    <mergeCell ref="J4:J5"/>
    <mergeCell ref="K4:K5"/>
    <mergeCell ref="A2:K3"/>
    <mergeCell ref="A1:B1"/>
    <mergeCell ref="D4:I4"/>
    <mergeCell ref="E5:F5"/>
    <mergeCell ref="H5:I5"/>
    <mergeCell ref="A4:A6"/>
    <mergeCell ref="B4:B5"/>
    <mergeCell ref="C4:C5"/>
  </mergeCells>
  <phoneticPr fontId="105" type="noConversion"/>
  <printOptions horizontalCentered="1"/>
  <pageMargins left="0.70069444444444495" right="0.70069444444444495" top="0.59027777777777801" bottom="0.59027777777777801" header="0.29861111111111099" footer="0.39305555555555599"/>
  <pageSetup paperSize="8" firstPageNumber="3" orientation="landscape" useFirstPageNumber="1" r:id="rId1"/>
  <headerFooter>
    <oddFooter>&amp;C&amp;"仿宋_GB2312"- &amp;P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S40"/>
  <sheetViews>
    <sheetView topLeftCell="C4" zoomScale="74" zoomScaleNormal="74" workbookViewId="0">
      <selection activeCell="F15" sqref="F15"/>
    </sheetView>
  </sheetViews>
  <sheetFormatPr defaultColWidth="9" defaultRowHeight="14.25" customHeight="1"/>
  <cols>
    <col min="1" max="1" width="5.6328125" style="13" customWidth="1"/>
    <col min="2" max="2" width="16" style="13" customWidth="1"/>
    <col min="3" max="3" width="8.6328125" style="13" customWidth="1"/>
    <col min="4" max="4" width="10.1796875" style="13" customWidth="1"/>
    <col min="5" max="5" width="8.453125" style="13" customWidth="1"/>
    <col min="6" max="6" width="82.6328125" style="14" customWidth="1"/>
    <col min="7" max="7" width="11.36328125" style="130" customWidth="1"/>
    <col min="8" max="8" width="15.54296875" style="130" customWidth="1"/>
    <col min="9" max="9" width="19.453125" style="130" customWidth="1"/>
    <col min="10" max="10" width="11.36328125" style="130" customWidth="1"/>
    <col min="11" max="11" width="17.36328125" style="130" customWidth="1"/>
    <col min="12" max="12" width="10.6328125" style="130" customWidth="1"/>
    <col min="13" max="13" width="15" style="130" customWidth="1"/>
    <col min="14" max="14" width="17.90625" style="161" customWidth="1"/>
    <col min="15" max="15" width="52.6328125" style="15" customWidth="1"/>
    <col min="16" max="16" width="83.90625" style="15" customWidth="1"/>
    <col min="17" max="17" width="12.6328125" style="16" customWidth="1"/>
    <col min="18" max="18" width="14.7265625" style="16" customWidth="1"/>
    <col min="19" max="19" width="7.08984375" style="13" customWidth="1"/>
    <col min="20" max="31" width="9" style="17"/>
    <col min="32" max="45" width="9" style="18"/>
  </cols>
  <sheetData>
    <row r="1" spans="1:45" ht="25.5" customHeight="1">
      <c r="A1" s="4" t="s">
        <v>494</v>
      </c>
      <c r="B1" s="19"/>
      <c r="C1" s="19"/>
      <c r="D1" s="19"/>
      <c r="E1" s="19"/>
      <c r="F1" s="20"/>
      <c r="G1" s="131"/>
      <c r="H1" s="131"/>
      <c r="I1" s="131"/>
      <c r="J1" s="131"/>
      <c r="K1" s="131"/>
      <c r="L1" s="131"/>
      <c r="M1" s="131"/>
      <c r="N1" s="165"/>
      <c r="O1" s="20"/>
      <c r="P1" s="20"/>
      <c r="Q1" s="43"/>
      <c r="R1" s="43"/>
      <c r="S1" s="19"/>
    </row>
    <row r="2" spans="1:45" ht="55.5" customHeight="1">
      <c r="A2" s="489" t="s">
        <v>686</v>
      </c>
      <c r="B2" s="489"/>
      <c r="C2" s="489"/>
      <c r="D2" s="489"/>
      <c r="E2" s="489"/>
      <c r="F2" s="490"/>
      <c r="G2" s="520"/>
      <c r="H2" s="520"/>
      <c r="I2" s="520"/>
      <c r="J2" s="520"/>
      <c r="K2" s="520"/>
      <c r="L2" s="520"/>
      <c r="M2" s="520"/>
      <c r="N2" s="592"/>
      <c r="O2" s="490"/>
      <c r="P2" s="490"/>
      <c r="Q2" s="492"/>
      <c r="R2" s="492"/>
      <c r="S2" s="489"/>
    </row>
    <row r="3" spans="1:45" s="1" customFormat="1" ht="19.05" customHeight="1">
      <c r="A3" s="493"/>
      <c r="B3" s="494"/>
      <c r="C3" s="495"/>
      <c r="D3" s="495"/>
      <c r="E3" s="495"/>
      <c r="F3" s="593"/>
      <c r="G3" s="162"/>
      <c r="H3" s="162"/>
      <c r="I3" s="162"/>
      <c r="J3" s="162"/>
      <c r="K3" s="162"/>
      <c r="L3" s="162"/>
      <c r="M3" s="162"/>
      <c r="N3" s="166"/>
      <c r="O3" s="21"/>
      <c r="P3" s="23"/>
      <c r="Q3" s="44"/>
      <c r="R3" s="9"/>
      <c r="S3" s="45"/>
    </row>
    <row r="4" spans="1:45" s="2" customFormat="1" ht="45" customHeight="1">
      <c r="A4" s="598" t="s">
        <v>6</v>
      </c>
      <c r="B4" s="600" t="s">
        <v>7</v>
      </c>
      <c r="C4" s="600" t="s">
        <v>8</v>
      </c>
      <c r="D4" s="600" t="s">
        <v>9</v>
      </c>
      <c r="E4" s="600" t="s">
        <v>10</v>
      </c>
      <c r="F4" s="600" t="s">
        <v>11</v>
      </c>
      <c r="G4" s="602" t="s">
        <v>12</v>
      </c>
      <c r="H4" s="602" t="s">
        <v>637</v>
      </c>
      <c r="I4" s="594" t="s">
        <v>687</v>
      </c>
      <c r="J4" s="595"/>
      <c r="K4" s="596"/>
      <c r="L4" s="602" t="s">
        <v>638</v>
      </c>
      <c r="M4" s="594" t="s">
        <v>687</v>
      </c>
      <c r="N4" s="596"/>
      <c r="O4" s="597" t="s">
        <v>13</v>
      </c>
      <c r="P4" s="597"/>
      <c r="Q4" s="600" t="s">
        <v>14</v>
      </c>
      <c r="R4" s="600" t="s">
        <v>15</v>
      </c>
      <c r="S4" s="600" t="s">
        <v>17</v>
      </c>
      <c r="T4" s="13"/>
      <c r="U4" s="13"/>
      <c r="V4" s="13"/>
      <c r="W4" s="13"/>
      <c r="X4" s="13"/>
      <c r="Y4" s="13"/>
      <c r="Z4" s="13"/>
      <c r="AA4" s="13"/>
      <c r="AB4" s="13"/>
      <c r="AC4" s="13"/>
      <c r="AD4" s="13"/>
      <c r="AE4" s="13"/>
      <c r="AF4" s="51"/>
      <c r="AG4" s="51"/>
      <c r="AH4" s="51"/>
      <c r="AI4" s="51"/>
      <c r="AJ4" s="51"/>
      <c r="AK4" s="51"/>
      <c r="AL4" s="51"/>
      <c r="AM4" s="51"/>
      <c r="AN4" s="51"/>
      <c r="AO4" s="51"/>
      <c r="AP4" s="51"/>
      <c r="AQ4" s="51"/>
      <c r="AR4" s="51"/>
      <c r="AS4" s="51"/>
    </row>
    <row r="5" spans="1:45" s="2" customFormat="1" ht="20.100000000000001" customHeight="1">
      <c r="A5" s="598"/>
      <c r="B5" s="600"/>
      <c r="C5" s="600"/>
      <c r="D5" s="600"/>
      <c r="E5" s="600"/>
      <c r="F5" s="600"/>
      <c r="G5" s="602"/>
      <c r="H5" s="602"/>
      <c r="I5" s="607" t="s">
        <v>688</v>
      </c>
      <c r="J5" s="608"/>
      <c r="K5" s="603" t="s">
        <v>689</v>
      </c>
      <c r="L5" s="602"/>
      <c r="M5" s="607" t="s">
        <v>690</v>
      </c>
      <c r="N5" s="608"/>
      <c r="O5" s="597" t="s">
        <v>18</v>
      </c>
      <c r="P5" s="606" t="s">
        <v>19</v>
      </c>
      <c r="Q5" s="600"/>
      <c r="R5" s="600"/>
      <c r="S5" s="600"/>
      <c r="T5" s="13"/>
      <c r="U5" s="13"/>
      <c r="V5" s="13"/>
      <c r="W5" s="13"/>
      <c r="X5" s="13"/>
      <c r="Y5" s="13"/>
      <c r="Z5" s="13"/>
      <c r="AA5" s="13"/>
      <c r="AB5" s="13"/>
      <c r="AC5" s="13"/>
      <c r="AD5" s="13"/>
      <c r="AE5" s="13"/>
      <c r="AF5" s="51"/>
      <c r="AG5" s="51"/>
      <c r="AH5" s="51"/>
      <c r="AI5" s="51"/>
      <c r="AJ5" s="51"/>
      <c r="AK5" s="51"/>
      <c r="AL5" s="51"/>
      <c r="AM5" s="51"/>
      <c r="AN5" s="51"/>
      <c r="AO5" s="51"/>
      <c r="AP5" s="51"/>
      <c r="AQ5" s="51"/>
      <c r="AR5" s="51"/>
      <c r="AS5" s="51"/>
    </row>
    <row r="6" spans="1:45" s="2" customFormat="1" ht="19.5" customHeight="1">
      <c r="A6" s="598"/>
      <c r="B6" s="600"/>
      <c r="C6" s="600"/>
      <c r="D6" s="600"/>
      <c r="E6" s="600"/>
      <c r="F6" s="600"/>
      <c r="G6" s="602"/>
      <c r="H6" s="602"/>
      <c r="I6" s="609"/>
      <c r="J6" s="610"/>
      <c r="K6" s="604"/>
      <c r="L6" s="602"/>
      <c r="M6" s="609"/>
      <c r="N6" s="610"/>
      <c r="O6" s="597"/>
      <c r="P6" s="606"/>
      <c r="Q6" s="600"/>
      <c r="R6" s="600"/>
      <c r="S6" s="600"/>
      <c r="T6" s="13"/>
      <c r="U6" s="13"/>
      <c r="V6" s="13"/>
      <c r="W6" s="13"/>
      <c r="X6" s="13"/>
      <c r="Y6" s="13"/>
      <c r="Z6" s="13"/>
      <c r="AA6" s="13"/>
      <c r="AB6" s="13"/>
      <c r="AC6" s="13"/>
      <c r="AD6" s="13"/>
      <c r="AE6" s="13"/>
      <c r="AF6" s="51"/>
      <c r="AG6" s="51"/>
      <c r="AH6" s="51"/>
      <c r="AI6" s="51"/>
      <c r="AJ6" s="51"/>
      <c r="AK6" s="51"/>
      <c r="AL6" s="51"/>
      <c r="AM6" s="51"/>
      <c r="AN6" s="51"/>
      <c r="AO6" s="51"/>
      <c r="AP6" s="51"/>
      <c r="AQ6" s="51"/>
      <c r="AR6" s="51"/>
      <c r="AS6" s="51"/>
    </row>
    <row r="7" spans="1:45" s="2" customFormat="1" ht="18" customHeight="1">
      <c r="A7" s="598"/>
      <c r="B7" s="600"/>
      <c r="C7" s="600"/>
      <c r="D7" s="600"/>
      <c r="E7" s="600"/>
      <c r="F7" s="600"/>
      <c r="G7" s="602"/>
      <c r="H7" s="602"/>
      <c r="I7" s="611"/>
      <c r="J7" s="612"/>
      <c r="K7" s="605"/>
      <c r="L7" s="602"/>
      <c r="M7" s="611"/>
      <c r="N7" s="612"/>
      <c r="O7" s="597"/>
      <c r="P7" s="606"/>
      <c r="Q7" s="600"/>
      <c r="R7" s="600"/>
      <c r="S7" s="600"/>
      <c r="T7" s="13"/>
      <c r="U7" s="13"/>
      <c r="V7" s="13"/>
      <c r="W7" s="13"/>
      <c r="X7" s="13"/>
      <c r="Y7" s="13"/>
      <c r="Z7" s="13"/>
      <c r="AA7" s="13"/>
      <c r="AB7" s="13"/>
      <c r="AC7" s="13"/>
      <c r="AD7" s="13"/>
      <c r="AE7" s="13"/>
      <c r="AF7" s="51"/>
      <c r="AG7" s="51"/>
      <c r="AH7" s="51"/>
      <c r="AI7" s="51"/>
      <c r="AJ7" s="51"/>
      <c r="AK7" s="51"/>
      <c r="AL7" s="51"/>
      <c r="AM7" s="51"/>
      <c r="AN7" s="51"/>
      <c r="AO7" s="51"/>
      <c r="AP7" s="51"/>
      <c r="AQ7" s="51"/>
      <c r="AR7" s="51"/>
      <c r="AS7" s="51"/>
    </row>
    <row r="8" spans="1:45" s="2" customFormat="1" ht="45" customHeight="1">
      <c r="A8" s="598"/>
      <c r="B8" s="600"/>
      <c r="C8" s="600"/>
      <c r="D8" s="600"/>
      <c r="E8" s="600"/>
      <c r="F8" s="600"/>
      <c r="G8" s="602"/>
      <c r="H8" s="602"/>
      <c r="I8" s="167" t="s">
        <v>691</v>
      </c>
      <c r="J8" s="167" t="s">
        <v>692</v>
      </c>
      <c r="K8" s="167" t="s">
        <v>454</v>
      </c>
      <c r="L8" s="602"/>
      <c r="M8" s="167" t="s">
        <v>693</v>
      </c>
      <c r="N8" s="167" t="s">
        <v>694</v>
      </c>
      <c r="O8" s="597"/>
      <c r="P8" s="606"/>
      <c r="Q8" s="600"/>
      <c r="R8" s="600"/>
      <c r="S8" s="600"/>
      <c r="T8" s="13"/>
      <c r="U8" s="13"/>
      <c r="V8" s="13"/>
      <c r="W8" s="13"/>
      <c r="X8" s="13"/>
      <c r="Y8" s="13"/>
      <c r="Z8" s="13"/>
      <c r="AA8" s="13"/>
      <c r="AB8" s="13"/>
      <c r="AC8" s="13"/>
      <c r="AD8" s="13"/>
      <c r="AE8" s="13"/>
      <c r="AF8" s="51"/>
      <c r="AG8" s="51"/>
      <c r="AH8" s="51"/>
      <c r="AI8" s="51"/>
      <c r="AJ8" s="51"/>
      <c r="AK8" s="51"/>
      <c r="AL8" s="51"/>
      <c r="AM8" s="51"/>
      <c r="AN8" s="51"/>
      <c r="AO8" s="51"/>
      <c r="AP8" s="51"/>
      <c r="AQ8" s="51"/>
      <c r="AR8" s="51"/>
      <c r="AS8" s="51"/>
    </row>
    <row r="9" spans="1:45" s="3" customFormat="1" ht="40.950000000000003" customHeight="1">
      <c r="A9" s="598" t="s">
        <v>30</v>
      </c>
      <c r="B9" s="598"/>
      <c r="C9" s="598"/>
      <c r="D9" s="598"/>
      <c r="E9" s="598"/>
      <c r="F9" s="599"/>
      <c r="G9" s="53">
        <f>H9+L9</f>
        <v>16206</v>
      </c>
      <c r="H9" s="53">
        <f>I9+J9+K9</f>
        <v>13756</v>
      </c>
      <c r="I9" s="53">
        <f>I10+I22+I32+I38</f>
        <v>5631</v>
      </c>
      <c r="J9" s="53">
        <f>J10+J22+J32+J38</f>
        <v>4505</v>
      </c>
      <c r="K9" s="53">
        <f>K10+K22+K32+K38</f>
        <v>3620</v>
      </c>
      <c r="L9" s="53">
        <f>M9+N9</f>
        <v>2450</v>
      </c>
      <c r="M9" s="53">
        <f>M10+M22+M32+M38</f>
        <v>115</v>
      </c>
      <c r="N9" s="53">
        <f>N10+N22+N32+N38</f>
        <v>2335</v>
      </c>
      <c r="O9" s="38"/>
      <c r="P9" s="39"/>
      <c r="Q9" s="25"/>
      <c r="R9" s="25"/>
      <c r="S9" s="25"/>
    </row>
    <row r="10" spans="1:45" s="4" customFormat="1" ht="42" customHeight="1">
      <c r="A10" s="24"/>
      <c r="B10" s="600" t="s">
        <v>31</v>
      </c>
      <c r="C10" s="600"/>
      <c r="D10" s="600"/>
      <c r="E10" s="600"/>
      <c r="F10" s="601"/>
      <c r="G10" s="53">
        <f t="shared" ref="G10:G40" si="0">H10+L10</f>
        <v>11938</v>
      </c>
      <c r="H10" s="53">
        <f t="shared" ref="H10:H40" si="1">I10+J10+K10</f>
        <v>9542</v>
      </c>
      <c r="I10" s="53">
        <f>SUM(I11:I21)</f>
        <v>3444</v>
      </c>
      <c r="J10" s="53">
        <f>SUM(J11:J21)</f>
        <v>3009</v>
      </c>
      <c r="K10" s="53">
        <f>SUM(K11:K21)</f>
        <v>3089</v>
      </c>
      <c r="L10" s="53">
        <f>M10+N10</f>
        <v>2396</v>
      </c>
      <c r="M10" s="53">
        <f>SUM(M11:M21)</f>
        <v>61</v>
      </c>
      <c r="N10" s="53">
        <f>SUM(N11:N21)</f>
        <v>2335</v>
      </c>
      <c r="O10" s="38"/>
      <c r="P10" s="39"/>
      <c r="Q10" s="25"/>
      <c r="R10" s="25"/>
      <c r="S10" s="25"/>
      <c r="T10" s="5"/>
      <c r="U10" s="5"/>
      <c r="V10" s="5"/>
      <c r="W10" s="5"/>
      <c r="X10" s="5"/>
      <c r="Y10" s="5"/>
      <c r="Z10" s="5"/>
      <c r="AA10" s="5"/>
      <c r="AB10" s="5"/>
      <c r="AC10" s="5"/>
      <c r="AD10" s="5"/>
      <c r="AE10" s="5"/>
      <c r="AF10" s="8"/>
      <c r="AG10" s="8"/>
      <c r="AH10" s="8"/>
      <c r="AI10" s="8"/>
      <c r="AJ10" s="8"/>
      <c r="AK10" s="8"/>
      <c r="AL10" s="8"/>
      <c r="AM10" s="8"/>
      <c r="AN10" s="8"/>
      <c r="AO10" s="8"/>
      <c r="AP10" s="8"/>
      <c r="AQ10" s="8"/>
      <c r="AR10" s="8"/>
      <c r="AS10" s="8"/>
    </row>
    <row r="11" spans="1:45" s="5" customFormat="1" ht="199.05" customHeight="1">
      <c r="A11" s="29">
        <v>2</v>
      </c>
      <c r="B11" s="30" t="s">
        <v>640</v>
      </c>
      <c r="C11" s="30" t="s">
        <v>34</v>
      </c>
      <c r="D11" s="30" t="s">
        <v>152</v>
      </c>
      <c r="E11" s="30" t="s">
        <v>36</v>
      </c>
      <c r="F11" s="31" t="s">
        <v>641</v>
      </c>
      <c r="G11" s="53">
        <f t="shared" si="0"/>
        <v>2000</v>
      </c>
      <c r="H11" s="53">
        <f t="shared" si="1"/>
        <v>2000</v>
      </c>
      <c r="I11" s="30">
        <v>1000</v>
      </c>
      <c r="J11" s="30">
        <v>1000</v>
      </c>
      <c r="K11" s="30"/>
      <c r="L11" s="53"/>
      <c r="M11" s="30"/>
      <c r="N11" s="35"/>
      <c r="O11" s="31" t="s">
        <v>66</v>
      </c>
      <c r="P11" s="31" t="s">
        <v>695</v>
      </c>
      <c r="Q11" s="30" t="s">
        <v>68</v>
      </c>
      <c r="R11" s="30" t="s">
        <v>459</v>
      </c>
      <c r="S11" s="30"/>
      <c r="AF11" s="8"/>
      <c r="AG11" s="8"/>
      <c r="AH11" s="8"/>
      <c r="AI11" s="8"/>
      <c r="AJ11" s="8"/>
      <c r="AK11" s="8"/>
      <c r="AL11" s="8"/>
      <c r="AM11" s="8"/>
      <c r="AN11" s="8"/>
      <c r="AO11" s="8"/>
      <c r="AP11" s="8"/>
      <c r="AQ11" s="8"/>
      <c r="AR11" s="8"/>
      <c r="AS11" s="8"/>
    </row>
    <row r="12" spans="1:45" s="5" customFormat="1" ht="238.05" customHeight="1">
      <c r="A12" s="29">
        <v>3</v>
      </c>
      <c r="B12" s="30" t="s">
        <v>643</v>
      </c>
      <c r="C12" s="30" t="s">
        <v>34</v>
      </c>
      <c r="D12" s="30" t="s">
        <v>35</v>
      </c>
      <c r="E12" s="30" t="s">
        <v>36</v>
      </c>
      <c r="F12" s="32" t="s">
        <v>696</v>
      </c>
      <c r="G12" s="53">
        <f t="shared" si="0"/>
        <v>500</v>
      </c>
      <c r="H12" s="53">
        <f t="shared" si="1"/>
        <v>500</v>
      </c>
      <c r="I12" s="30"/>
      <c r="J12" s="30">
        <v>500</v>
      </c>
      <c r="K12" s="30"/>
      <c r="L12" s="53"/>
      <c r="M12" s="30"/>
      <c r="N12" s="35"/>
      <c r="O12" s="31" t="s">
        <v>449</v>
      </c>
      <c r="P12" s="31" t="s">
        <v>522</v>
      </c>
      <c r="Q12" s="30" t="s">
        <v>68</v>
      </c>
      <c r="R12" s="30" t="s">
        <v>461</v>
      </c>
      <c r="S12" s="30"/>
      <c r="AF12" s="8"/>
      <c r="AG12" s="8"/>
      <c r="AH12" s="8"/>
      <c r="AI12" s="8"/>
      <c r="AJ12" s="8"/>
      <c r="AK12" s="8"/>
      <c r="AL12" s="8"/>
      <c r="AM12" s="8"/>
      <c r="AN12" s="8"/>
      <c r="AO12" s="8"/>
      <c r="AP12" s="8"/>
      <c r="AQ12" s="8"/>
      <c r="AR12" s="8"/>
      <c r="AS12" s="8"/>
    </row>
    <row r="13" spans="1:45" s="5" customFormat="1" ht="169.95" customHeight="1">
      <c r="A13" s="29"/>
      <c r="B13" s="30" t="s">
        <v>651</v>
      </c>
      <c r="C13" s="30" t="s">
        <v>34</v>
      </c>
      <c r="D13" s="30" t="s">
        <v>35</v>
      </c>
      <c r="E13" s="30"/>
      <c r="F13" s="31" t="s">
        <v>697</v>
      </c>
      <c r="G13" s="53">
        <f t="shared" si="0"/>
        <v>1396</v>
      </c>
      <c r="H13" s="53"/>
      <c r="I13" s="30"/>
      <c r="J13" s="30"/>
      <c r="K13" s="30"/>
      <c r="L13" s="53">
        <f>M13+N13</f>
        <v>1396</v>
      </c>
      <c r="M13" s="30">
        <v>61</v>
      </c>
      <c r="N13" s="35">
        <v>1335</v>
      </c>
      <c r="O13" s="31" t="s">
        <v>698</v>
      </c>
      <c r="P13" s="31" t="s">
        <v>699</v>
      </c>
      <c r="Q13" s="30"/>
      <c r="R13" s="30"/>
      <c r="S13" s="30"/>
      <c r="AF13" s="8"/>
      <c r="AG13" s="8"/>
      <c r="AH13" s="8"/>
      <c r="AI13" s="8"/>
      <c r="AJ13" s="8"/>
      <c r="AK13" s="8"/>
      <c r="AL13" s="8"/>
      <c r="AM13" s="8"/>
      <c r="AN13" s="8"/>
      <c r="AO13" s="8"/>
      <c r="AP13" s="8"/>
      <c r="AQ13" s="8"/>
      <c r="AR13" s="8"/>
      <c r="AS13" s="8"/>
    </row>
    <row r="14" spans="1:45" s="5" customFormat="1" ht="222" customHeight="1">
      <c r="A14" s="29">
        <v>4</v>
      </c>
      <c r="B14" s="33" t="s">
        <v>645</v>
      </c>
      <c r="C14" s="30" t="s">
        <v>34</v>
      </c>
      <c r="D14" s="30" t="s">
        <v>152</v>
      </c>
      <c r="E14" s="30" t="s">
        <v>36</v>
      </c>
      <c r="F14" s="31" t="s">
        <v>700</v>
      </c>
      <c r="G14" s="53">
        <f t="shared" si="0"/>
        <v>500</v>
      </c>
      <c r="H14" s="53">
        <f t="shared" si="1"/>
        <v>500</v>
      </c>
      <c r="I14" s="30">
        <v>114</v>
      </c>
      <c r="J14" s="30">
        <v>386</v>
      </c>
      <c r="K14" s="30"/>
      <c r="L14" s="53"/>
      <c r="M14" s="30"/>
      <c r="N14" s="35"/>
      <c r="O14" s="31" t="s">
        <v>464</v>
      </c>
      <c r="P14" s="31" t="s">
        <v>100</v>
      </c>
      <c r="Q14" s="30" t="s">
        <v>46</v>
      </c>
      <c r="R14" s="30" t="s">
        <v>47</v>
      </c>
      <c r="S14" s="30"/>
      <c r="AF14" s="8"/>
      <c r="AG14" s="8"/>
      <c r="AH14" s="8"/>
      <c r="AI14" s="8"/>
      <c r="AJ14" s="8"/>
      <c r="AK14" s="8"/>
      <c r="AL14" s="8"/>
      <c r="AM14" s="8"/>
      <c r="AN14" s="8"/>
      <c r="AO14" s="8"/>
      <c r="AP14" s="8"/>
      <c r="AQ14" s="8"/>
      <c r="AR14" s="8"/>
      <c r="AS14" s="8"/>
    </row>
    <row r="15" spans="1:45" s="6" customFormat="1" ht="229.05" customHeight="1">
      <c r="A15" s="29">
        <v>1</v>
      </c>
      <c r="B15" s="30" t="s">
        <v>647</v>
      </c>
      <c r="C15" s="30" t="s">
        <v>34</v>
      </c>
      <c r="D15" s="30" t="s">
        <v>152</v>
      </c>
      <c r="E15" s="30" t="s">
        <v>701</v>
      </c>
      <c r="F15" s="31" t="s">
        <v>648</v>
      </c>
      <c r="G15" s="53">
        <f t="shared" si="0"/>
        <v>1700</v>
      </c>
      <c r="H15" s="53">
        <f t="shared" si="1"/>
        <v>1700</v>
      </c>
      <c r="I15" s="30">
        <v>1700</v>
      </c>
      <c r="J15" s="30"/>
      <c r="K15" s="30"/>
      <c r="L15" s="53"/>
      <c r="M15" s="30"/>
      <c r="N15" s="35"/>
      <c r="O15" s="31" t="s">
        <v>702</v>
      </c>
      <c r="P15" s="31" t="s">
        <v>518</v>
      </c>
      <c r="Q15" s="30" t="s">
        <v>68</v>
      </c>
      <c r="R15" s="30" t="s">
        <v>60</v>
      </c>
      <c r="S15" s="30"/>
      <c r="T15" s="5"/>
      <c r="U15" s="5"/>
      <c r="V15" s="5"/>
      <c r="W15" s="5"/>
      <c r="X15" s="5"/>
      <c r="Y15" s="5"/>
      <c r="Z15" s="5"/>
      <c r="AA15" s="5"/>
      <c r="AB15" s="5"/>
      <c r="AC15" s="5"/>
      <c r="AD15" s="5"/>
      <c r="AE15" s="5"/>
      <c r="AF15" s="8"/>
      <c r="AG15" s="8"/>
      <c r="AH15" s="8"/>
      <c r="AI15" s="8"/>
      <c r="AJ15" s="8"/>
      <c r="AK15" s="8"/>
      <c r="AL15" s="8"/>
      <c r="AM15" s="8"/>
      <c r="AN15" s="8"/>
      <c r="AO15" s="8"/>
      <c r="AP15" s="8"/>
      <c r="AQ15" s="8"/>
      <c r="AR15" s="8"/>
      <c r="AS15" s="8"/>
    </row>
    <row r="16" spans="1:45" s="5" customFormat="1" ht="201" customHeight="1">
      <c r="A16" s="29">
        <v>5</v>
      </c>
      <c r="B16" s="33" t="s">
        <v>677</v>
      </c>
      <c r="C16" s="30" t="s">
        <v>34</v>
      </c>
      <c r="D16" s="30" t="s">
        <v>152</v>
      </c>
      <c r="E16" s="30" t="s">
        <v>36</v>
      </c>
      <c r="F16" s="34" t="s">
        <v>678</v>
      </c>
      <c r="G16" s="53">
        <f t="shared" si="0"/>
        <v>600</v>
      </c>
      <c r="H16" s="53">
        <f t="shared" si="1"/>
        <v>600</v>
      </c>
      <c r="I16" s="30"/>
      <c r="J16" s="30">
        <v>600</v>
      </c>
      <c r="K16" s="30"/>
      <c r="L16" s="53"/>
      <c r="M16" s="30"/>
      <c r="N16" s="35"/>
      <c r="O16" s="31" t="s">
        <v>38</v>
      </c>
      <c r="P16" s="31" t="s">
        <v>39</v>
      </c>
      <c r="Q16" s="30" t="s">
        <v>46</v>
      </c>
      <c r="R16" s="30" t="s">
        <v>446</v>
      </c>
      <c r="S16" s="30"/>
      <c r="AF16" s="8"/>
      <c r="AG16" s="8"/>
      <c r="AH16" s="8"/>
      <c r="AI16" s="8"/>
      <c r="AJ16" s="8"/>
      <c r="AK16" s="8"/>
      <c r="AL16" s="8"/>
      <c r="AM16" s="8"/>
      <c r="AN16" s="8"/>
      <c r="AO16" s="8"/>
      <c r="AP16" s="8"/>
      <c r="AQ16" s="8"/>
      <c r="AR16" s="8"/>
      <c r="AS16" s="8"/>
    </row>
    <row r="17" spans="1:45" s="5" customFormat="1" ht="168" customHeight="1">
      <c r="A17" s="29">
        <v>6</v>
      </c>
      <c r="B17" s="30" t="s">
        <v>653</v>
      </c>
      <c r="C17" s="30" t="s">
        <v>34</v>
      </c>
      <c r="D17" s="30" t="s">
        <v>152</v>
      </c>
      <c r="E17" s="30" t="s">
        <v>173</v>
      </c>
      <c r="F17" s="31" t="s">
        <v>525</v>
      </c>
      <c r="G17" s="53">
        <f t="shared" si="0"/>
        <v>630</v>
      </c>
      <c r="H17" s="53">
        <f t="shared" si="1"/>
        <v>630</v>
      </c>
      <c r="I17" s="30">
        <v>630</v>
      </c>
      <c r="J17" s="30"/>
      <c r="K17" s="30"/>
      <c r="L17" s="53"/>
      <c r="M17" s="30"/>
      <c r="N17" s="35"/>
      <c r="O17" s="31" t="s">
        <v>526</v>
      </c>
      <c r="P17" s="31" t="s">
        <v>527</v>
      </c>
      <c r="Q17" s="30" t="s">
        <v>46</v>
      </c>
      <c r="R17" s="30" t="s">
        <v>176</v>
      </c>
      <c r="S17" s="30"/>
      <c r="AF17" s="8"/>
      <c r="AG17" s="8"/>
      <c r="AH17" s="8"/>
      <c r="AI17" s="8"/>
      <c r="AJ17" s="8"/>
      <c r="AK17" s="8"/>
      <c r="AL17" s="8"/>
      <c r="AM17" s="8"/>
      <c r="AN17" s="8"/>
      <c r="AO17" s="8"/>
      <c r="AP17" s="8"/>
      <c r="AQ17" s="8"/>
      <c r="AR17" s="8"/>
      <c r="AS17" s="8"/>
    </row>
    <row r="18" spans="1:45" s="5" customFormat="1" ht="222" customHeight="1">
      <c r="A18" s="29">
        <v>7</v>
      </c>
      <c r="B18" s="30" t="s">
        <v>703</v>
      </c>
      <c r="C18" s="30" t="s">
        <v>34</v>
      </c>
      <c r="D18" s="30" t="s">
        <v>152</v>
      </c>
      <c r="E18" s="30"/>
      <c r="F18" s="31" t="s">
        <v>704</v>
      </c>
      <c r="G18" s="53">
        <f t="shared" si="0"/>
        <v>1000</v>
      </c>
      <c r="H18" s="53"/>
      <c r="I18" s="30"/>
      <c r="J18" s="30"/>
      <c r="K18" s="30"/>
      <c r="L18" s="53">
        <f>M18+N18</f>
        <v>1000</v>
      </c>
      <c r="M18" s="30"/>
      <c r="N18" s="35">
        <v>1000</v>
      </c>
      <c r="O18" s="31" t="s">
        <v>705</v>
      </c>
      <c r="P18" s="31" t="s">
        <v>706</v>
      </c>
      <c r="Q18" s="30"/>
      <c r="R18" s="30"/>
      <c r="S18" s="30"/>
      <c r="AF18" s="8"/>
      <c r="AG18" s="8"/>
      <c r="AH18" s="8"/>
      <c r="AI18" s="8"/>
      <c r="AJ18" s="8"/>
      <c r="AK18" s="8"/>
      <c r="AL18" s="8"/>
      <c r="AM18" s="8"/>
      <c r="AN18" s="8"/>
      <c r="AO18" s="8"/>
      <c r="AP18" s="8"/>
      <c r="AQ18" s="8"/>
      <c r="AR18" s="8"/>
      <c r="AS18" s="8"/>
    </row>
    <row r="19" spans="1:45" s="5" customFormat="1" ht="132" customHeight="1">
      <c r="A19" s="29">
        <v>8</v>
      </c>
      <c r="B19" s="30" t="s">
        <v>188</v>
      </c>
      <c r="C19" s="30" t="s">
        <v>34</v>
      </c>
      <c r="D19" s="30" t="s">
        <v>152</v>
      </c>
      <c r="E19" s="30" t="s">
        <v>173</v>
      </c>
      <c r="F19" s="31" t="s">
        <v>189</v>
      </c>
      <c r="G19" s="53">
        <f t="shared" si="0"/>
        <v>523</v>
      </c>
      <c r="H19" s="53">
        <f t="shared" si="1"/>
        <v>523</v>
      </c>
      <c r="I19" s="30"/>
      <c r="J19" s="30">
        <v>523</v>
      </c>
      <c r="K19" s="30"/>
      <c r="L19" s="53"/>
      <c r="M19" s="30"/>
      <c r="N19" s="35"/>
      <c r="O19" s="31" t="s">
        <v>707</v>
      </c>
      <c r="P19" s="31" t="s">
        <v>191</v>
      </c>
      <c r="Q19" s="30" t="s">
        <v>59</v>
      </c>
      <c r="R19" s="30" t="s">
        <v>193</v>
      </c>
      <c r="S19" s="30"/>
      <c r="AF19" s="8"/>
      <c r="AG19" s="8"/>
      <c r="AH19" s="8"/>
      <c r="AI19" s="8"/>
      <c r="AJ19" s="8"/>
      <c r="AK19" s="8"/>
      <c r="AL19" s="8"/>
      <c r="AM19" s="8"/>
      <c r="AN19" s="8"/>
      <c r="AO19" s="8"/>
      <c r="AP19" s="8"/>
      <c r="AQ19" s="8"/>
      <c r="AR19" s="8"/>
      <c r="AS19" s="8"/>
    </row>
    <row r="20" spans="1:45" s="7" customFormat="1" ht="93" customHeight="1">
      <c r="A20" s="30">
        <v>1</v>
      </c>
      <c r="B20" s="30" t="s">
        <v>455</v>
      </c>
      <c r="C20" s="30" t="s">
        <v>34</v>
      </c>
      <c r="D20" s="30" t="s">
        <v>152</v>
      </c>
      <c r="E20" s="30" t="s">
        <v>173</v>
      </c>
      <c r="F20" s="31" t="s">
        <v>639</v>
      </c>
      <c r="G20" s="53">
        <f t="shared" si="0"/>
        <v>2589</v>
      </c>
      <c r="H20" s="53">
        <v>2589</v>
      </c>
      <c r="I20" s="30"/>
      <c r="J20" s="30"/>
      <c r="K20" s="30">
        <v>2589</v>
      </c>
      <c r="L20" s="53"/>
      <c r="M20" s="30"/>
      <c r="N20" s="35"/>
      <c r="O20" s="30" t="s">
        <v>51</v>
      </c>
      <c r="P20" s="30" t="s">
        <v>52</v>
      </c>
      <c r="Q20" s="30" t="s">
        <v>446</v>
      </c>
      <c r="R20" s="46"/>
      <c r="S20" s="46"/>
      <c r="T20" s="5"/>
      <c r="U20" s="5"/>
      <c r="V20" s="5"/>
      <c r="W20" s="5"/>
      <c r="X20" s="5"/>
      <c r="Y20" s="5"/>
      <c r="Z20" s="5"/>
      <c r="AA20" s="5"/>
      <c r="AB20" s="5"/>
      <c r="AC20" s="5"/>
      <c r="AD20" s="5"/>
      <c r="AE20" s="5"/>
      <c r="AF20" s="8"/>
      <c r="AG20" s="8"/>
      <c r="AH20" s="8"/>
      <c r="AI20" s="8"/>
      <c r="AJ20" s="8"/>
      <c r="AK20" s="8"/>
      <c r="AL20" s="8"/>
      <c r="AM20" s="8"/>
      <c r="AN20" s="8"/>
      <c r="AO20" s="8"/>
      <c r="AP20" s="8"/>
      <c r="AQ20" s="8"/>
      <c r="AR20" s="8"/>
      <c r="AS20" s="8"/>
    </row>
    <row r="21" spans="1:45" s="8" customFormat="1" ht="64.05" customHeight="1">
      <c r="A21" s="30">
        <v>7</v>
      </c>
      <c r="B21" s="30" t="s">
        <v>582</v>
      </c>
      <c r="C21" s="30">
        <v>680</v>
      </c>
      <c r="D21" s="30" t="s">
        <v>152</v>
      </c>
      <c r="E21" s="30" t="s">
        <v>173</v>
      </c>
      <c r="F21" s="31" t="s">
        <v>684</v>
      </c>
      <c r="G21" s="53">
        <f t="shared" si="0"/>
        <v>500</v>
      </c>
      <c r="H21" s="53">
        <f t="shared" si="1"/>
        <v>500</v>
      </c>
      <c r="I21" s="30"/>
      <c r="J21" s="30"/>
      <c r="K21" s="30">
        <v>500</v>
      </c>
      <c r="L21" s="53"/>
      <c r="M21" s="30"/>
      <c r="N21" s="35"/>
      <c r="O21" s="30" t="s">
        <v>63</v>
      </c>
      <c r="P21" s="30"/>
      <c r="Q21" s="47"/>
      <c r="R21" s="47"/>
      <c r="S21" s="47"/>
      <c r="T21" s="5"/>
      <c r="U21" s="5"/>
      <c r="V21" s="5"/>
      <c r="W21" s="5"/>
      <c r="X21" s="5"/>
      <c r="Y21" s="5"/>
      <c r="Z21" s="5"/>
      <c r="AA21" s="5"/>
      <c r="AB21" s="5"/>
      <c r="AC21" s="5"/>
      <c r="AD21" s="5"/>
      <c r="AE21" s="5"/>
    </row>
    <row r="22" spans="1:45" s="7" customFormat="1" ht="40.950000000000003" customHeight="1">
      <c r="A22" s="25"/>
      <c r="B22" s="597" t="s">
        <v>194</v>
      </c>
      <c r="C22" s="597"/>
      <c r="D22" s="597"/>
      <c r="E22" s="597"/>
      <c r="F22" s="597"/>
      <c r="G22" s="53">
        <f t="shared" si="0"/>
        <v>2516.8000000000002</v>
      </c>
      <c r="H22" s="53">
        <f t="shared" si="1"/>
        <v>2462.8000000000002</v>
      </c>
      <c r="I22" s="48">
        <f>SUM(I23:I31)</f>
        <v>1487</v>
      </c>
      <c r="J22" s="48">
        <f>SUM(J23:J31)</f>
        <v>775.8</v>
      </c>
      <c r="K22" s="48">
        <f>SUM(K23:K31)</f>
        <v>200</v>
      </c>
      <c r="L22" s="53">
        <f>M22+N22</f>
        <v>54</v>
      </c>
      <c r="M22" s="48">
        <f>SUM(M23:M31)</f>
        <v>54</v>
      </c>
      <c r="N22" s="48">
        <f>SUM(N23:N31)</f>
        <v>0</v>
      </c>
      <c r="O22" s="32"/>
      <c r="P22" s="32"/>
      <c r="Q22" s="48"/>
      <c r="R22" s="48"/>
      <c r="S22" s="48"/>
      <c r="AF22" s="52"/>
      <c r="AG22" s="52"/>
      <c r="AH22" s="52"/>
      <c r="AI22" s="52"/>
      <c r="AJ22" s="52"/>
      <c r="AK22" s="52"/>
      <c r="AL22" s="52"/>
      <c r="AM22" s="52"/>
      <c r="AN22" s="52"/>
      <c r="AO22" s="52"/>
      <c r="AP22" s="52"/>
      <c r="AQ22" s="52"/>
      <c r="AR22" s="52"/>
      <c r="AS22" s="52"/>
    </row>
    <row r="23" spans="1:45" s="5" customFormat="1" ht="118.95" customHeight="1">
      <c r="A23" s="29">
        <v>11</v>
      </c>
      <c r="B23" s="30" t="s">
        <v>669</v>
      </c>
      <c r="C23" s="30" t="s">
        <v>34</v>
      </c>
      <c r="D23" s="30" t="s">
        <v>152</v>
      </c>
      <c r="E23" s="30" t="s">
        <v>319</v>
      </c>
      <c r="F23" s="31" t="s">
        <v>708</v>
      </c>
      <c r="G23" s="53">
        <f t="shared" si="0"/>
        <v>227</v>
      </c>
      <c r="H23" s="53">
        <f t="shared" si="1"/>
        <v>227</v>
      </c>
      <c r="I23" s="30">
        <v>227</v>
      </c>
      <c r="J23" s="30"/>
      <c r="K23" s="30"/>
      <c r="L23" s="53"/>
      <c r="M23" s="30"/>
      <c r="N23" s="35"/>
      <c r="O23" s="31" t="s">
        <v>321</v>
      </c>
      <c r="P23" s="31"/>
      <c r="Q23" s="30" t="s">
        <v>323</v>
      </c>
      <c r="R23" s="30" t="s">
        <v>479</v>
      </c>
      <c r="S23" s="30"/>
      <c r="AF23" s="8"/>
      <c r="AG23" s="8"/>
      <c r="AH23" s="8"/>
      <c r="AI23" s="8"/>
      <c r="AJ23" s="8"/>
      <c r="AK23" s="8"/>
      <c r="AL23" s="8"/>
      <c r="AM23" s="8"/>
      <c r="AN23" s="8"/>
      <c r="AO23" s="8"/>
      <c r="AP23" s="8"/>
      <c r="AQ23" s="8"/>
      <c r="AR23" s="8"/>
      <c r="AS23" s="8"/>
    </row>
    <row r="24" spans="1:45" s="5" customFormat="1" ht="109.95" customHeight="1">
      <c r="A24" s="29">
        <v>12</v>
      </c>
      <c r="B24" s="30" t="s">
        <v>658</v>
      </c>
      <c r="C24" s="30" t="s">
        <v>34</v>
      </c>
      <c r="D24" s="30" t="s">
        <v>168</v>
      </c>
      <c r="E24" s="30" t="s">
        <v>36</v>
      </c>
      <c r="F24" s="31" t="s">
        <v>659</v>
      </c>
      <c r="G24" s="53">
        <f t="shared" si="0"/>
        <v>200</v>
      </c>
      <c r="H24" s="53">
        <f t="shared" si="1"/>
        <v>146</v>
      </c>
      <c r="I24" s="30"/>
      <c r="J24" s="30">
        <v>146</v>
      </c>
      <c r="K24" s="30"/>
      <c r="L24" s="53">
        <f>M24+N24</f>
        <v>54</v>
      </c>
      <c r="M24" s="30">
        <v>54</v>
      </c>
      <c r="N24" s="35"/>
      <c r="O24" s="31"/>
      <c r="P24" s="31"/>
      <c r="Q24" s="30"/>
      <c r="R24" s="30"/>
      <c r="S24" s="30"/>
      <c r="AF24" s="8"/>
      <c r="AG24" s="8"/>
      <c r="AH24" s="8"/>
      <c r="AI24" s="8"/>
      <c r="AJ24" s="8"/>
      <c r="AK24" s="8"/>
      <c r="AL24" s="8"/>
      <c r="AM24" s="8"/>
      <c r="AN24" s="8"/>
      <c r="AO24" s="8"/>
      <c r="AP24" s="8"/>
      <c r="AQ24" s="8"/>
      <c r="AR24" s="8"/>
      <c r="AS24" s="8"/>
    </row>
    <row r="25" spans="1:45" s="5" customFormat="1" ht="132" customHeight="1">
      <c r="A25" s="29">
        <v>16</v>
      </c>
      <c r="B25" s="30" t="s">
        <v>376</v>
      </c>
      <c r="C25" s="30" t="s">
        <v>34</v>
      </c>
      <c r="D25" s="30" t="s">
        <v>152</v>
      </c>
      <c r="E25" s="30" t="s">
        <v>173</v>
      </c>
      <c r="F25" s="31" t="s">
        <v>657</v>
      </c>
      <c r="G25" s="53">
        <f t="shared" si="0"/>
        <v>260</v>
      </c>
      <c r="H25" s="53">
        <f t="shared" si="1"/>
        <v>260</v>
      </c>
      <c r="I25" s="30">
        <v>260</v>
      </c>
      <c r="J25" s="30"/>
      <c r="K25" s="30"/>
      <c r="L25" s="53"/>
      <c r="M25" s="30"/>
      <c r="N25" s="35"/>
      <c r="O25" s="31" t="s">
        <v>378</v>
      </c>
      <c r="P25" s="31"/>
      <c r="Q25" s="30" t="s">
        <v>484</v>
      </c>
      <c r="R25" s="30" t="s">
        <v>485</v>
      </c>
      <c r="S25" s="30"/>
      <c r="AF25" s="8"/>
      <c r="AG25" s="8"/>
      <c r="AH25" s="8"/>
      <c r="AI25" s="8"/>
      <c r="AJ25" s="8"/>
      <c r="AK25" s="8"/>
      <c r="AL25" s="8"/>
      <c r="AM25" s="8"/>
      <c r="AN25" s="8"/>
      <c r="AO25" s="8"/>
      <c r="AP25" s="8"/>
      <c r="AQ25" s="8"/>
      <c r="AR25" s="8"/>
      <c r="AS25" s="8"/>
    </row>
    <row r="26" spans="1:45" s="9" customFormat="1" ht="109.05" customHeight="1">
      <c r="A26" s="29">
        <v>13</v>
      </c>
      <c r="B26" s="30" t="s">
        <v>366</v>
      </c>
      <c r="C26" s="30" t="s">
        <v>34</v>
      </c>
      <c r="D26" s="30">
        <v>2024</v>
      </c>
      <c r="E26" s="30" t="s">
        <v>142</v>
      </c>
      <c r="F26" s="31" t="s">
        <v>367</v>
      </c>
      <c r="G26" s="53">
        <f t="shared" si="0"/>
        <v>400</v>
      </c>
      <c r="H26" s="53">
        <f t="shared" si="1"/>
        <v>400</v>
      </c>
      <c r="I26" s="30">
        <v>300</v>
      </c>
      <c r="J26" s="30">
        <v>100</v>
      </c>
      <c r="K26" s="30"/>
      <c r="L26" s="53"/>
      <c r="M26" s="30"/>
      <c r="N26" s="35"/>
      <c r="O26" s="31" t="s">
        <v>368</v>
      </c>
      <c r="P26" s="31"/>
      <c r="Q26" s="30" t="s">
        <v>480</v>
      </c>
      <c r="R26" s="30" t="s">
        <v>481</v>
      </c>
      <c r="S26" s="30"/>
      <c r="T26" s="5"/>
      <c r="U26" s="5"/>
      <c r="V26" s="5"/>
      <c r="W26" s="5"/>
      <c r="X26" s="5"/>
      <c r="Y26" s="5"/>
      <c r="Z26" s="5"/>
      <c r="AA26" s="5"/>
      <c r="AB26" s="5"/>
      <c r="AC26" s="5"/>
      <c r="AD26" s="5"/>
      <c r="AE26" s="5"/>
      <c r="AF26" s="8"/>
      <c r="AG26" s="8"/>
      <c r="AH26" s="8"/>
      <c r="AI26" s="8"/>
      <c r="AJ26" s="8"/>
      <c r="AK26" s="8"/>
      <c r="AL26" s="8"/>
      <c r="AM26" s="8"/>
      <c r="AN26" s="8"/>
      <c r="AO26" s="8"/>
      <c r="AP26" s="8"/>
      <c r="AQ26" s="8"/>
      <c r="AR26" s="8"/>
      <c r="AS26" s="8"/>
    </row>
    <row r="27" spans="1:45" s="5" customFormat="1" ht="207" customHeight="1">
      <c r="A27" s="29">
        <v>14</v>
      </c>
      <c r="B27" s="30" t="s">
        <v>655</v>
      </c>
      <c r="C27" s="30" t="s">
        <v>34</v>
      </c>
      <c r="D27" s="30" t="s">
        <v>152</v>
      </c>
      <c r="E27" s="30" t="s">
        <v>173</v>
      </c>
      <c r="F27" s="31" t="s">
        <v>709</v>
      </c>
      <c r="G27" s="53">
        <f t="shared" si="0"/>
        <v>600</v>
      </c>
      <c r="H27" s="53">
        <f t="shared" si="1"/>
        <v>600</v>
      </c>
      <c r="I27" s="30">
        <v>600</v>
      </c>
      <c r="J27" s="30"/>
      <c r="K27" s="30"/>
      <c r="L27" s="53"/>
      <c r="M27" s="30"/>
      <c r="N27" s="35"/>
      <c r="O27" s="31" t="s">
        <v>373</v>
      </c>
      <c r="P27" s="31"/>
      <c r="Q27" s="30" t="s">
        <v>374</v>
      </c>
      <c r="R27" s="30" t="s">
        <v>375</v>
      </c>
      <c r="S27" s="30"/>
      <c r="AF27" s="8"/>
      <c r="AG27" s="8"/>
      <c r="AH27" s="8"/>
      <c r="AI27" s="8"/>
      <c r="AJ27" s="8"/>
      <c r="AK27" s="8"/>
      <c r="AL27" s="8"/>
      <c r="AM27" s="8"/>
      <c r="AN27" s="8"/>
      <c r="AO27" s="8"/>
      <c r="AP27" s="8"/>
      <c r="AQ27" s="8"/>
      <c r="AR27" s="8"/>
      <c r="AS27" s="8"/>
    </row>
    <row r="28" spans="1:45" s="133" customFormat="1" ht="124.05" customHeight="1">
      <c r="A28" s="163">
        <v>10</v>
      </c>
      <c r="B28" s="33" t="s">
        <v>428</v>
      </c>
      <c r="C28" s="33" t="s">
        <v>34</v>
      </c>
      <c r="D28" s="33" t="s">
        <v>168</v>
      </c>
      <c r="E28" s="33" t="s">
        <v>173</v>
      </c>
      <c r="F28" s="34" t="s">
        <v>710</v>
      </c>
      <c r="G28" s="164">
        <f t="shared" si="0"/>
        <v>507.8</v>
      </c>
      <c r="H28" s="164">
        <f t="shared" si="1"/>
        <v>507.8</v>
      </c>
      <c r="I28" s="137">
        <v>100</v>
      </c>
      <c r="J28" s="147">
        <v>407.8</v>
      </c>
      <c r="K28" s="33"/>
      <c r="L28" s="168"/>
      <c r="M28" s="33"/>
      <c r="N28" s="33"/>
      <c r="O28" s="34" t="s">
        <v>199</v>
      </c>
      <c r="P28" s="34"/>
      <c r="Q28" s="33" t="s">
        <v>173</v>
      </c>
      <c r="R28" s="33" t="s">
        <v>471</v>
      </c>
      <c r="S28" s="33"/>
      <c r="T28" s="151"/>
      <c r="U28" s="151"/>
      <c r="V28" s="151"/>
      <c r="W28" s="151"/>
      <c r="X28" s="151"/>
      <c r="Y28" s="151"/>
      <c r="Z28" s="151"/>
      <c r="AA28" s="151"/>
      <c r="AB28" s="151"/>
      <c r="AC28" s="151"/>
      <c r="AD28" s="151"/>
      <c r="AE28" s="151"/>
      <c r="AF28" s="153"/>
      <c r="AG28" s="153"/>
      <c r="AH28" s="153"/>
      <c r="AI28" s="153"/>
      <c r="AJ28" s="153"/>
      <c r="AK28" s="153"/>
      <c r="AL28" s="153"/>
      <c r="AM28" s="153"/>
      <c r="AN28" s="153"/>
      <c r="AO28" s="153"/>
      <c r="AP28" s="153"/>
      <c r="AQ28" s="153"/>
      <c r="AR28" s="153"/>
      <c r="AS28" s="153"/>
    </row>
    <row r="29" spans="1:45" s="5" customFormat="1" ht="150" customHeight="1">
      <c r="A29" s="29">
        <v>15</v>
      </c>
      <c r="B29" s="30" t="s">
        <v>536</v>
      </c>
      <c r="C29" s="30" t="s">
        <v>34</v>
      </c>
      <c r="D29" s="30" t="s">
        <v>152</v>
      </c>
      <c r="E29" s="30" t="s">
        <v>173</v>
      </c>
      <c r="F29" s="31" t="s">
        <v>711</v>
      </c>
      <c r="G29" s="53">
        <f t="shared" si="0"/>
        <v>94</v>
      </c>
      <c r="H29" s="53">
        <f t="shared" si="1"/>
        <v>94</v>
      </c>
      <c r="I29" s="30"/>
      <c r="J29" s="30">
        <v>94</v>
      </c>
      <c r="K29" s="30"/>
      <c r="L29" s="53"/>
      <c r="M29" s="30"/>
      <c r="N29" s="35"/>
      <c r="O29" s="31" t="s">
        <v>712</v>
      </c>
      <c r="P29" s="31"/>
      <c r="Q29" s="30"/>
      <c r="R29" s="30"/>
      <c r="S29" s="30"/>
      <c r="AF29" s="8"/>
      <c r="AG29" s="8"/>
      <c r="AH29" s="8"/>
      <c r="AI29" s="8"/>
      <c r="AJ29" s="8"/>
      <c r="AK29" s="8"/>
      <c r="AL29" s="8"/>
      <c r="AM29" s="8"/>
      <c r="AN29" s="8"/>
      <c r="AO29" s="8"/>
      <c r="AP29" s="8"/>
      <c r="AQ29" s="8"/>
      <c r="AR29" s="8"/>
      <c r="AS29" s="8"/>
    </row>
    <row r="30" spans="1:45" s="5" customFormat="1" ht="84" customHeight="1">
      <c r="A30" s="29"/>
      <c r="B30" s="30" t="s">
        <v>664</v>
      </c>
      <c r="C30" s="30" t="s">
        <v>34</v>
      </c>
      <c r="D30" s="30" t="s">
        <v>152</v>
      </c>
      <c r="E30" s="30" t="s">
        <v>713</v>
      </c>
      <c r="F30" s="31" t="s">
        <v>714</v>
      </c>
      <c r="G30" s="53">
        <f t="shared" si="0"/>
        <v>200</v>
      </c>
      <c r="H30" s="53">
        <f t="shared" si="1"/>
        <v>200</v>
      </c>
      <c r="I30" s="30"/>
      <c r="J30" s="30"/>
      <c r="K30" s="30">
        <v>200</v>
      </c>
      <c r="L30" s="53"/>
      <c r="M30" s="30"/>
      <c r="N30" s="35"/>
      <c r="O30" s="31"/>
      <c r="P30" s="31"/>
      <c r="Q30" s="30"/>
      <c r="R30" s="30"/>
      <c r="S30" s="30"/>
      <c r="AF30" s="8"/>
      <c r="AG30" s="8"/>
      <c r="AH30" s="8"/>
      <c r="AI30" s="8"/>
      <c r="AJ30" s="8"/>
      <c r="AK30" s="8"/>
      <c r="AL30" s="8"/>
      <c r="AM30" s="8"/>
      <c r="AN30" s="8"/>
      <c r="AO30" s="8"/>
      <c r="AP30" s="8"/>
      <c r="AQ30" s="8"/>
      <c r="AR30" s="8"/>
      <c r="AS30" s="8"/>
    </row>
    <row r="31" spans="1:45" s="10" customFormat="1" ht="195" customHeight="1">
      <c r="A31" s="29">
        <v>17</v>
      </c>
      <c r="B31" s="30" t="s">
        <v>715</v>
      </c>
      <c r="C31" s="30" t="s">
        <v>34</v>
      </c>
      <c r="D31" s="30" t="s">
        <v>152</v>
      </c>
      <c r="E31" s="30" t="s">
        <v>173</v>
      </c>
      <c r="F31" s="31" t="s">
        <v>539</v>
      </c>
      <c r="G31" s="53">
        <f t="shared" si="0"/>
        <v>28</v>
      </c>
      <c r="H31" s="53">
        <f t="shared" si="1"/>
        <v>28</v>
      </c>
      <c r="I31" s="30"/>
      <c r="J31" s="30">
        <v>28</v>
      </c>
      <c r="K31" s="30"/>
      <c r="L31" s="53"/>
      <c r="M31" s="30"/>
      <c r="N31" s="35"/>
      <c r="O31" s="31" t="s">
        <v>258</v>
      </c>
      <c r="P31" s="31"/>
      <c r="Q31" s="30" t="s">
        <v>260</v>
      </c>
      <c r="R31" s="30" t="s">
        <v>260</v>
      </c>
      <c r="S31" s="30"/>
      <c r="T31" s="5"/>
      <c r="U31" s="5"/>
      <c r="V31" s="5"/>
      <c r="W31" s="5"/>
      <c r="X31" s="5"/>
      <c r="Y31" s="5"/>
      <c r="Z31" s="5"/>
      <c r="AA31" s="5"/>
      <c r="AB31" s="5"/>
      <c r="AC31" s="5"/>
      <c r="AD31" s="5"/>
      <c r="AE31" s="5"/>
      <c r="AF31" s="8"/>
      <c r="AG31" s="8"/>
      <c r="AH31" s="8"/>
      <c r="AI31" s="8"/>
      <c r="AJ31" s="8"/>
      <c r="AK31" s="8"/>
      <c r="AL31" s="8"/>
      <c r="AM31" s="8"/>
      <c r="AN31" s="8"/>
      <c r="AO31" s="8"/>
      <c r="AP31" s="8"/>
      <c r="AQ31" s="8"/>
      <c r="AR31" s="8"/>
      <c r="AS31" s="8"/>
    </row>
    <row r="32" spans="1:45" s="7" customFormat="1" ht="34.950000000000003" customHeight="1">
      <c r="A32" s="29"/>
      <c r="B32" s="597" t="s">
        <v>381</v>
      </c>
      <c r="C32" s="597"/>
      <c r="D32" s="597"/>
      <c r="E32" s="597"/>
      <c r="F32" s="597"/>
      <c r="G32" s="26">
        <f t="shared" si="0"/>
        <v>983.2</v>
      </c>
      <c r="H32" s="26">
        <f t="shared" si="1"/>
        <v>983.2</v>
      </c>
      <c r="I32" s="119">
        <f>SUM(I33:I37)</f>
        <v>158</v>
      </c>
      <c r="J32" s="41">
        <f>SUM(J33:J37)</f>
        <v>605.20000000000005</v>
      </c>
      <c r="K32" s="119">
        <f>SUM(K33:K37)</f>
        <v>220</v>
      </c>
      <c r="L32" s="26"/>
      <c r="M32" s="41"/>
      <c r="N32" s="41"/>
      <c r="O32" s="31"/>
      <c r="P32" s="31"/>
      <c r="Q32" s="30"/>
      <c r="R32" s="30"/>
      <c r="S32" s="30"/>
      <c r="T32" s="5"/>
      <c r="U32" s="5"/>
      <c r="V32" s="5"/>
      <c r="W32" s="5"/>
      <c r="X32" s="5"/>
      <c r="Y32" s="5"/>
      <c r="Z32" s="5"/>
      <c r="AA32" s="5"/>
      <c r="AB32" s="5"/>
      <c r="AC32" s="5"/>
      <c r="AD32" s="5"/>
      <c r="AE32" s="5"/>
      <c r="AF32" s="8"/>
      <c r="AG32" s="8"/>
      <c r="AH32" s="8"/>
      <c r="AI32" s="8"/>
      <c r="AJ32" s="8"/>
      <c r="AK32" s="8"/>
      <c r="AL32" s="8"/>
      <c r="AM32" s="8"/>
      <c r="AN32" s="8"/>
      <c r="AO32" s="8"/>
      <c r="AP32" s="8"/>
      <c r="AQ32" s="8"/>
      <c r="AR32" s="8"/>
      <c r="AS32" s="8"/>
    </row>
    <row r="33" spans="1:45" s="7" customFormat="1" ht="217.05" customHeight="1">
      <c r="A33" s="29">
        <v>18</v>
      </c>
      <c r="B33" s="30" t="s">
        <v>716</v>
      </c>
      <c r="C33" s="30" t="s">
        <v>34</v>
      </c>
      <c r="D33" s="30" t="s">
        <v>152</v>
      </c>
      <c r="E33" s="30" t="s">
        <v>392</v>
      </c>
      <c r="F33" s="31" t="s">
        <v>717</v>
      </c>
      <c r="G33" s="26">
        <f t="shared" si="0"/>
        <v>256.2</v>
      </c>
      <c r="H33" s="26">
        <f t="shared" si="1"/>
        <v>256.2</v>
      </c>
      <c r="I33" s="95"/>
      <c r="J33" s="95">
        <v>166.2</v>
      </c>
      <c r="K33" s="95">
        <v>90</v>
      </c>
      <c r="L33" s="53"/>
      <c r="M33" s="30"/>
      <c r="N33" s="35"/>
      <c r="O33" s="31" t="s">
        <v>493</v>
      </c>
      <c r="P33" s="31" t="s">
        <v>404</v>
      </c>
      <c r="Q33" s="30" t="s">
        <v>405</v>
      </c>
      <c r="R33" s="30" t="s">
        <v>406</v>
      </c>
      <c r="S33" s="30"/>
      <c r="T33" s="5"/>
      <c r="U33" s="5"/>
      <c r="V33" s="5"/>
      <c r="W33" s="5"/>
      <c r="X33" s="5"/>
      <c r="Y33" s="5"/>
      <c r="Z33" s="5"/>
      <c r="AA33" s="5"/>
      <c r="AB33" s="5"/>
      <c r="AC33" s="5"/>
      <c r="AD33" s="5"/>
      <c r="AE33" s="5"/>
      <c r="AF33" s="8"/>
      <c r="AG33" s="8"/>
      <c r="AH33" s="8"/>
      <c r="AI33" s="8"/>
      <c r="AJ33" s="8"/>
      <c r="AK33" s="8"/>
      <c r="AL33" s="8"/>
      <c r="AM33" s="8"/>
      <c r="AN33" s="8"/>
      <c r="AO33" s="8"/>
      <c r="AP33" s="8"/>
      <c r="AQ33" s="8"/>
      <c r="AR33" s="8"/>
      <c r="AS33" s="8"/>
    </row>
    <row r="34" spans="1:45" s="11" customFormat="1" ht="408" customHeight="1">
      <c r="A34" s="29">
        <v>8</v>
      </c>
      <c r="B34" s="31" t="s">
        <v>673</v>
      </c>
      <c r="C34" s="31" t="s">
        <v>391</v>
      </c>
      <c r="D34" s="31" t="s">
        <v>152</v>
      </c>
      <c r="E34" s="30" t="s">
        <v>392</v>
      </c>
      <c r="F34" s="31" t="s">
        <v>718</v>
      </c>
      <c r="G34" s="53">
        <f t="shared" si="0"/>
        <v>178</v>
      </c>
      <c r="H34" s="53">
        <f t="shared" si="1"/>
        <v>178</v>
      </c>
      <c r="I34" s="30"/>
      <c r="J34" s="30">
        <v>48</v>
      </c>
      <c r="K34" s="30">
        <v>130</v>
      </c>
      <c r="L34" s="53"/>
      <c r="M34" s="30"/>
      <c r="N34" s="35"/>
      <c r="O34" s="31" t="s">
        <v>394</v>
      </c>
      <c r="P34" s="31" t="s">
        <v>394</v>
      </c>
      <c r="Q34" s="30" t="s">
        <v>396</v>
      </c>
      <c r="R34" s="30"/>
      <c r="S34" s="50"/>
      <c r="T34" s="5"/>
      <c r="U34" s="5"/>
      <c r="V34" s="5"/>
      <c r="W34" s="5"/>
      <c r="X34" s="5"/>
      <c r="Y34" s="5"/>
      <c r="Z34" s="5"/>
      <c r="AA34" s="5"/>
      <c r="AB34" s="5"/>
      <c r="AC34" s="5"/>
      <c r="AD34" s="5"/>
      <c r="AE34" s="5"/>
      <c r="AF34" s="8"/>
      <c r="AG34" s="8"/>
      <c r="AH34" s="8"/>
      <c r="AI34" s="8"/>
      <c r="AJ34" s="8"/>
      <c r="AK34" s="8"/>
      <c r="AL34" s="8"/>
      <c r="AM34" s="8"/>
      <c r="AN34" s="8"/>
      <c r="AO34" s="8"/>
      <c r="AP34" s="8"/>
      <c r="AQ34" s="8"/>
      <c r="AR34" s="8"/>
      <c r="AS34" s="8"/>
    </row>
    <row r="35" spans="1:45" s="5" customFormat="1" ht="133.94999999999999" customHeight="1">
      <c r="A35" s="29">
        <v>19</v>
      </c>
      <c r="B35" s="30" t="s">
        <v>433</v>
      </c>
      <c r="C35" s="30" t="s">
        <v>34</v>
      </c>
      <c r="D35" s="30" t="s">
        <v>152</v>
      </c>
      <c r="E35" s="30" t="s">
        <v>397</v>
      </c>
      <c r="F35" s="31" t="s">
        <v>541</v>
      </c>
      <c r="G35" s="53">
        <f t="shared" si="0"/>
        <v>202</v>
      </c>
      <c r="H35" s="53">
        <f t="shared" si="1"/>
        <v>202</v>
      </c>
      <c r="I35" s="120">
        <v>52</v>
      </c>
      <c r="J35" s="120">
        <v>150</v>
      </c>
      <c r="K35" s="120"/>
      <c r="L35" s="53"/>
      <c r="M35" s="30"/>
      <c r="N35" s="35"/>
      <c r="O35" s="31" t="s">
        <v>399</v>
      </c>
      <c r="P35" s="31" t="s">
        <v>399</v>
      </c>
      <c r="Q35" s="30" t="s">
        <v>490</v>
      </c>
      <c r="R35" s="30" t="s">
        <v>491</v>
      </c>
      <c r="S35" s="30"/>
      <c r="AF35" s="8"/>
      <c r="AG35" s="8"/>
      <c r="AH35" s="8"/>
      <c r="AI35" s="8"/>
      <c r="AJ35" s="8"/>
      <c r="AK35" s="8"/>
      <c r="AL35" s="8"/>
      <c r="AM35" s="8"/>
      <c r="AN35" s="8"/>
      <c r="AO35" s="8"/>
      <c r="AP35" s="8"/>
      <c r="AQ35" s="8"/>
      <c r="AR35" s="8"/>
      <c r="AS35" s="8"/>
    </row>
    <row r="36" spans="1:45" s="5" customFormat="1" ht="139.94999999999999" customHeight="1">
      <c r="A36" s="29"/>
      <c r="B36" s="30" t="s">
        <v>719</v>
      </c>
      <c r="C36" s="30" t="s">
        <v>34</v>
      </c>
      <c r="D36" s="30" t="s">
        <v>152</v>
      </c>
      <c r="E36" s="30" t="s">
        <v>720</v>
      </c>
      <c r="F36" s="31" t="s">
        <v>721</v>
      </c>
      <c r="G36" s="53">
        <f t="shared" si="0"/>
        <v>106</v>
      </c>
      <c r="H36" s="53">
        <f t="shared" si="1"/>
        <v>106</v>
      </c>
      <c r="I36" s="30">
        <v>106</v>
      </c>
      <c r="J36" s="30"/>
      <c r="K36" s="30"/>
      <c r="L36" s="53"/>
      <c r="M36" s="30"/>
      <c r="N36" s="35"/>
      <c r="O36" s="31"/>
      <c r="P36" s="31"/>
      <c r="Q36" s="30"/>
      <c r="R36" s="30"/>
      <c r="S36" s="30"/>
      <c r="AF36" s="8"/>
      <c r="AG36" s="8"/>
      <c r="AH36" s="8"/>
      <c r="AI36" s="8"/>
      <c r="AJ36" s="8"/>
      <c r="AK36" s="8"/>
      <c r="AL36" s="8"/>
      <c r="AM36" s="8"/>
      <c r="AN36" s="8"/>
      <c r="AO36" s="8"/>
      <c r="AP36" s="8"/>
      <c r="AQ36" s="8"/>
      <c r="AR36" s="8"/>
      <c r="AS36" s="8"/>
    </row>
    <row r="37" spans="1:45" s="12" customFormat="1" ht="64.95" customHeight="1">
      <c r="A37" s="29">
        <v>21</v>
      </c>
      <c r="B37" s="30" t="s">
        <v>682</v>
      </c>
      <c r="C37" s="30" t="s">
        <v>34</v>
      </c>
      <c r="D37" s="30" t="s">
        <v>383</v>
      </c>
      <c r="E37" s="30" t="s">
        <v>173</v>
      </c>
      <c r="F37" s="31" t="s">
        <v>722</v>
      </c>
      <c r="G37" s="26">
        <f t="shared" si="0"/>
        <v>241</v>
      </c>
      <c r="H37" s="26">
        <v>241</v>
      </c>
      <c r="I37" s="40"/>
      <c r="J37" s="40">
        <v>241</v>
      </c>
      <c r="K37" s="40"/>
      <c r="L37" s="53"/>
      <c r="M37" s="95"/>
      <c r="N37" s="169"/>
      <c r="O37" s="31" t="s">
        <v>417</v>
      </c>
      <c r="P37" s="31"/>
      <c r="Q37" s="30" t="s">
        <v>68</v>
      </c>
      <c r="R37" s="30" t="s">
        <v>173</v>
      </c>
      <c r="S37" s="30"/>
      <c r="T37" s="5"/>
      <c r="U37" s="5"/>
      <c r="V37" s="5"/>
      <c r="W37" s="5"/>
      <c r="X37" s="5"/>
      <c r="Y37" s="5"/>
      <c r="Z37" s="5"/>
      <c r="AA37" s="5"/>
      <c r="AB37" s="5"/>
      <c r="AC37" s="5"/>
      <c r="AD37" s="5"/>
      <c r="AE37" s="5"/>
      <c r="AF37" s="8"/>
      <c r="AG37" s="8"/>
      <c r="AH37" s="8"/>
      <c r="AI37" s="8"/>
      <c r="AJ37" s="8"/>
      <c r="AK37" s="8"/>
      <c r="AL37" s="8"/>
      <c r="AM37" s="8"/>
      <c r="AN37" s="8"/>
      <c r="AO37" s="8"/>
      <c r="AP37" s="8"/>
      <c r="AQ37" s="8"/>
      <c r="AR37" s="8"/>
      <c r="AS37" s="8"/>
    </row>
    <row r="38" spans="1:45" s="8" customFormat="1" ht="45" customHeight="1">
      <c r="A38" s="37"/>
      <c r="B38" s="598" t="s">
        <v>410</v>
      </c>
      <c r="C38" s="598"/>
      <c r="D38" s="598"/>
      <c r="E38" s="598"/>
      <c r="F38" s="598"/>
      <c r="G38" s="53">
        <f t="shared" si="0"/>
        <v>768</v>
      </c>
      <c r="H38" s="53">
        <f t="shared" si="1"/>
        <v>768</v>
      </c>
      <c r="I38" s="129">
        <f>SUM(I39:I40)</f>
        <v>542</v>
      </c>
      <c r="J38" s="129">
        <f>SUM(J39:J40)</f>
        <v>115</v>
      </c>
      <c r="K38" s="129">
        <f>SUM(K39:K40)</f>
        <v>111</v>
      </c>
      <c r="L38" s="53"/>
      <c r="M38" s="129"/>
      <c r="N38" s="129"/>
      <c r="O38" s="42"/>
      <c r="P38" s="42"/>
      <c r="Q38" s="30"/>
      <c r="R38" s="30"/>
      <c r="S38" s="37"/>
      <c r="T38" s="5"/>
      <c r="U38" s="5"/>
      <c r="V38" s="5"/>
      <c r="W38" s="5"/>
      <c r="X38" s="5"/>
      <c r="Y38" s="5"/>
      <c r="Z38" s="5"/>
      <c r="AA38" s="5"/>
      <c r="AB38" s="5"/>
      <c r="AC38" s="5"/>
      <c r="AD38" s="5"/>
      <c r="AE38" s="5"/>
    </row>
    <row r="39" spans="1:45" s="5" customFormat="1" ht="43.05" customHeight="1">
      <c r="A39" s="29">
        <v>20</v>
      </c>
      <c r="B39" s="30" t="s">
        <v>411</v>
      </c>
      <c r="C39" s="30" t="s">
        <v>391</v>
      </c>
      <c r="D39" s="30" t="s">
        <v>383</v>
      </c>
      <c r="E39" s="30"/>
      <c r="F39" s="31" t="s">
        <v>542</v>
      </c>
      <c r="G39" s="53">
        <f t="shared" si="0"/>
        <v>597</v>
      </c>
      <c r="H39" s="53">
        <f t="shared" si="1"/>
        <v>597</v>
      </c>
      <c r="I39" s="30">
        <v>542</v>
      </c>
      <c r="J39" s="30">
        <v>55</v>
      </c>
      <c r="K39" s="30"/>
      <c r="L39" s="53"/>
      <c r="M39" s="30"/>
      <c r="N39" s="35"/>
      <c r="O39" s="31" t="s">
        <v>413</v>
      </c>
      <c r="P39" s="31"/>
      <c r="Q39" s="30" t="s">
        <v>59</v>
      </c>
      <c r="R39" s="30" t="s">
        <v>414</v>
      </c>
      <c r="S39" s="30"/>
      <c r="AF39" s="8"/>
      <c r="AG39" s="8"/>
      <c r="AH39" s="8"/>
      <c r="AI39" s="8"/>
      <c r="AJ39" s="8"/>
      <c r="AK39" s="8"/>
      <c r="AL39" s="8"/>
      <c r="AM39" s="8"/>
      <c r="AN39" s="8"/>
      <c r="AO39" s="8"/>
      <c r="AP39" s="8"/>
      <c r="AQ39" s="8"/>
      <c r="AR39" s="8"/>
      <c r="AS39" s="8"/>
    </row>
    <row r="40" spans="1:45" s="8" customFormat="1" ht="63" customHeight="1">
      <c r="A40" s="29">
        <v>22</v>
      </c>
      <c r="B40" s="30" t="s">
        <v>419</v>
      </c>
      <c r="C40" s="30"/>
      <c r="D40" s="30" t="s">
        <v>152</v>
      </c>
      <c r="E40" s="30"/>
      <c r="F40" s="31" t="s">
        <v>543</v>
      </c>
      <c r="G40" s="53">
        <f t="shared" si="0"/>
        <v>171</v>
      </c>
      <c r="H40" s="53">
        <f t="shared" si="1"/>
        <v>171</v>
      </c>
      <c r="I40" s="30"/>
      <c r="J40" s="30">
        <v>60</v>
      </c>
      <c r="K40" s="30">
        <v>111</v>
      </c>
      <c r="L40" s="53"/>
      <c r="M40" s="30"/>
      <c r="N40" s="35"/>
      <c r="O40" s="31" t="s">
        <v>421</v>
      </c>
      <c r="P40" s="31"/>
      <c r="Q40" s="30"/>
      <c r="R40" s="30"/>
      <c r="S40" s="30"/>
      <c r="T40" s="5"/>
      <c r="U40" s="5"/>
      <c r="V40" s="5"/>
      <c r="W40" s="5"/>
      <c r="X40" s="5"/>
      <c r="Y40" s="5"/>
      <c r="Z40" s="5"/>
      <c r="AA40" s="5"/>
      <c r="AB40" s="5"/>
      <c r="AC40" s="5"/>
      <c r="AD40" s="5"/>
      <c r="AE40" s="5"/>
      <c r="AF40" s="5"/>
      <c r="AG40" s="5"/>
      <c r="AH40" s="5"/>
    </row>
  </sheetData>
  <autoFilter ref="A1:S40" xr:uid="{00000000-0009-0000-0000-000014000000}"/>
  <mergeCells count="28">
    <mergeCell ref="I5:J7"/>
    <mergeCell ref="M5:N7"/>
    <mergeCell ref="O5:O8"/>
    <mergeCell ref="P5:P8"/>
    <mergeCell ref="Q4:Q8"/>
    <mergeCell ref="R4:R8"/>
    <mergeCell ref="S4:S8"/>
    <mergeCell ref="A9:F9"/>
    <mergeCell ref="B10:F10"/>
    <mergeCell ref="B22:F22"/>
    <mergeCell ref="B32:F32"/>
    <mergeCell ref="B38:F38"/>
    <mergeCell ref="A2:S2"/>
    <mergeCell ref="A3:B3"/>
    <mergeCell ref="C3:F3"/>
    <mergeCell ref="I4:K4"/>
    <mergeCell ref="M4:N4"/>
    <mergeCell ref="O4:P4"/>
    <mergeCell ref="A4:A8"/>
    <mergeCell ref="B4:B8"/>
    <mergeCell ref="C4:C8"/>
    <mergeCell ref="D4:D8"/>
    <mergeCell ref="E4:E8"/>
    <mergeCell ref="F4:F8"/>
    <mergeCell ref="G4:G8"/>
    <mergeCell ref="H4:H8"/>
    <mergeCell ref="K5:K7"/>
    <mergeCell ref="L4:L8"/>
  </mergeCells>
  <phoneticPr fontId="105" type="noConversion"/>
  <pageMargins left="0.7" right="0.7" top="0.75" bottom="0.75" header="0.3" footer="0.3"/>
  <pageSetup paperSize="8" scale="43"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Q70"/>
  <sheetViews>
    <sheetView view="pageBreakPreview" topLeftCell="G21" zoomScaleNormal="74" workbookViewId="0">
      <selection activeCell="C15" sqref="C15:F15"/>
    </sheetView>
  </sheetViews>
  <sheetFormatPr defaultColWidth="9" defaultRowHeight="14.25" customHeight="1"/>
  <cols>
    <col min="1" max="1" width="5.6328125" style="13" customWidth="1"/>
    <col min="2" max="2" width="16" style="13" customWidth="1"/>
    <col min="3" max="3" width="8.6328125" style="13" customWidth="1"/>
    <col min="4" max="4" width="10.1796875" style="13" customWidth="1"/>
    <col min="5" max="5" width="8.453125" style="13" customWidth="1"/>
    <col min="6" max="6" width="82.7265625" style="14" customWidth="1"/>
    <col min="7" max="7" width="15.54296875" style="130" customWidth="1"/>
    <col min="8" max="8" width="12.81640625" style="130" customWidth="1"/>
    <col min="9" max="9" width="11.36328125" style="130" customWidth="1"/>
    <col min="10" max="10" width="17.453125" style="15" customWidth="1"/>
    <col min="11" max="12" width="16" style="15" customWidth="1"/>
    <col min="13" max="13" width="43.36328125" style="15" customWidth="1"/>
    <col min="14" max="14" width="68.453125" style="15" customWidth="1"/>
    <col min="15" max="15" width="12.6328125" style="16" customWidth="1"/>
    <col min="16" max="16" width="16.36328125" style="16" customWidth="1"/>
    <col min="17" max="17" width="7.08984375" style="13" customWidth="1"/>
    <col min="18" max="29" width="9" style="17"/>
    <col min="30" max="43" width="9" style="18"/>
  </cols>
  <sheetData>
    <row r="1" spans="1:43" ht="25.5" customHeight="1">
      <c r="A1" s="4" t="s">
        <v>437</v>
      </c>
      <c r="B1" s="19"/>
      <c r="C1" s="19"/>
      <c r="D1" s="19"/>
      <c r="E1" s="19"/>
      <c r="F1" s="20"/>
      <c r="G1" s="131"/>
      <c r="H1" s="131"/>
      <c r="I1" s="131"/>
      <c r="J1" s="20"/>
      <c r="K1" s="20"/>
      <c r="L1" s="20"/>
      <c r="M1" s="20"/>
      <c r="N1" s="20"/>
      <c r="O1" s="43"/>
      <c r="P1" s="43"/>
      <c r="Q1" s="19"/>
    </row>
    <row r="2" spans="1:43" ht="55.5" customHeight="1">
      <c r="A2" s="489" t="s">
        <v>723</v>
      </c>
      <c r="B2" s="489"/>
      <c r="C2" s="489"/>
      <c r="D2" s="489"/>
      <c r="E2" s="489"/>
      <c r="F2" s="490"/>
      <c r="G2" s="520"/>
      <c r="H2" s="520"/>
      <c r="I2" s="520"/>
      <c r="J2" s="490"/>
      <c r="K2" s="490"/>
      <c r="L2" s="490"/>
      <c r="M2" s="490"/>
      <c r="N2" s="490"/>
      <c r="O2" s="492"/>
      <c r="P2" s="492"/>
      <c r="Q2" s="489"/>
    </row>
    <row r="3" spans="1:43" s="2" customFormat="1" ht="45" customHeight="1">
      <c r="A3" s="598" t="s">
        <v>6</v>
      </c>
      <c r="B3" s="600" t="s">
        <v>7</v>
      </c>
      <c r="C3" s="600" t="s">
        <v>8</v>
      </c>
      <c r="D3" s="600" t="s">
        <v>9</v>
      </c>
      <c r="E3" s="600" t="s">
        <v>10</v>
      </c>
      <c r="F3" s="600" t="s">
        <v>11</v>
      </c>
      <c r="G3" s="602" t="s">
        <v>12</v>
      </c>
      <c r="H3" s="602" t="s">
        <v>439</v>
      </c>
      <c r="I3" s="602" t="s">
        <v>440</v>
      </c>
      <c r="J3" s="622" t="s">
        <v>724</v>
      </c>
      <c r="K3" s="622" t="s">
        <v>454</v>
      </c>
      <c r="L3" s="622" t="s">
        <v>725</v>
      </c>
      <c r="M3" s="597" t="s">
        <v>13</v>
      </c>
      <c r="N3" s="597"/>
      <c r="O3" s="600" t="s">
        <v>14</v>
      </c>
      <c r="P3" s="600" t="s">
        <v>15</v>
      </c>
      <c r="Q3" s="600" t="s">
        <v>17</v>
      </c>
      <c r="R3" s="13"/>
      <c r="S3" s="13"/>
      <c r="T3" s="13"/>
      <c r="U3" s="13"/>
      <c r="V3" s="13"/>
      <c r="W3" s="13"/>
      <c r="X3" s="13"/>
      <c r="Y3" s="13"/>
      <c r="Z3" s="13"/>
      <c r="AA3" s="13"/>
      <c r="AB3" s="13"/>
      <c r="AC3" s="13"/>
      <c r="AD3" s="51"/>
      <c r="AE3" s="51"/>
      <c r="AF3" s="51"/>
      <c r="AG3" s="51"/>
      <c r="AH3" s="51"/>
      <c r="AI3" s="51"/>
      <c r="AJ3" s="51"/>
      <c r="AK3" s="51"/>
      <c r="AL3" s="51"/>
      <c r="AM3" s="51"/>
      <c r="AN3" s="51"/>
      <c r="AO3" s="51"/>
      <c r="AP3" s="51"/>
      <c r="AQ3" s="51"/>
    </row>
    <row r="4" spans="1:43" s="2" customFormat="1" ht="20.100000000000001" customHeight="1">
      <c r="A4" s="598"/>
      <c r="B4" s="600"/>
      <c r="C4" s="600"/>
      <c r="D4" s="600"/>
      <c r="E4" s="600"/>
      <c r="F4" s="600"/>
      <c r="G4" s="602"/>
      <c r="H4" s="602"/>
      <c r="I4" s="602"/>
      <c r="J4" s="623"/>
      <c r="K4" s="623"/>
      <c r="L4" s="623"/>
      <c r="M4" s="597" t="s">
        <v>18</v>
      </c>
      <c r="N4" s="606" t="s">
        <v>19</v>
      </c>
      <c r="O4" s="600"/>
      <c r="P4" s="600"/>
      <c r="Q4" s="600"/>
      <c r="R4" s="13"/>
      <c r="S4" s="13"/>
      <c r="T4" s="13"/>
      <c r="U4" s="13"/>
      <c r="V4" s="13"/>
      <c r="W4" s="13"/>
      <c r="X4" s="13"/>
      <c r="Y4" s="13"/>
      <c r="Z4" s="13"/>
      <c r="AA4" s="13"/>
      <c r="AB4" s="13"/>
      <c r="AC4" s="13"/>
      <c r="AD4" s="51"/>
      <c r="AE4" s="51"/>
      <c r="AF4" s="51"/>
      <c r="AG4" s="51"/>
      <c r="AH4" s="51"/>
      <c r="AI4" s="51"/>
      <c r="AJ4" s="51"/>
      <c r="AK4" s="51"/>
      <c r="AL4" s="51"/>
      <c r="AM4" s="51"/>
      <c r="AN4" s="51"/>
      <c r="AO4" s="51"/>
      <c r="AP4" s="51"/>
      <c r="AQ4" s="51"/>
    </row>
    <row r="5" spans="1:43" s="2" customFormat="1" ht="19.5" customHeight="1">
      <c r="A5" s="598"/>
      <c r="B5" s="600"/>
      <c r="C5" s="600"/>
      <c r="D5" s="600"/>
      <c r="E5" s="600"/>
      <c r="F5" s="600"/>
      <c r="G5" s="602"/>
      <c r="H5" s="602"/>
      <c r="I5" s="602"/>
      <c r="J5" s="623"/>
      <c r="K5" s="623"/>
      <c r="L5" s="623"/>
      <c r="M5" s="597"/>
      <c r="N5" s="606"/>
      <c r="O5" s="600"/>
      <c r="P5" s="600"/>
      <c r="Q5" s="600"/>
      <c r="R5" s="13"/>
      <c r="S5" s="13"/>
      <c r="T5" s="13"/>
      <c r="U5" s="13"/>
      <c r="V5" s="13"/>
      <c r="W5" s="13"/>
      <c r="X5" s="13"/>
      <c r="Y5" s="13"/>
      <c r="Z5" s="13"/>
      <c r="AA5" s="13"/>
      <c r="AB5" s="13"/>
      <c r="AC5" s="13"/>
      <c r="AD5" s="51"/>
      <c r="AE5" s="51"/>
      <c r="AF5" s="51"/>
      <c r="AG5" s="51"/>
      <c r="AH5" s="51"/>
      <c r="AI5" s="51"/>
      <c r="AJ5" s="51"/>
      <c r="AK5" s="51"/>
      <c r="AL5" s="51"/>
      <c r="AM5" s="51"/>
      <c r="AN5" s="51"/>
      <c r="AO5" s="51"/>
      <c r="AP5" s="51"/>
      <c r="AQ5" s="51"/>
    </row>
    <row r="6" spans="1:43" s="2" customFormat="1" ht="18" customHeight="1">
      <c r="A6" s="598"/>
      <c r="B6" s="600"/>
      <c r="C6" s="600"/>
      <c r="D6" s="600"/>
      <c r="E6" s="600"/>
      <c r="F6" s="600"/>
      <c r="G6" s="602"/>
      <c r="H6" s="602"/>
      <c r="I6" s="602"/>
      <c r="J6" s="623"/>
      <c r="K6" s="623"/>
      <c r="L6" s="623"/>
      <c r="M6" s="597"/>
      <c r="N6" s="606"/>
      <c r="O6" s="600"/>
      <c r="P6" s="600"/>
      <c r="Q6" s="600"/>
      <c r="R6" s="13"/>
      <c r="S6" s="13"/>
      <c r="T6" s="13"/>
      <c r="U6" s="13"/>
      <c r="V6" s="13"/>
      <c r="W6" s="13"/>
      <c r="X6" s="13"/>
      <c r="Y6" s="13"/>
      <c r="Z6" s="13"/>
      <c r="AA6" s="13"/>
      <c r="AB6" s="13"/>
      <c r="AC6" s="13"/>
      <c r="AD6" s="51"/>
      <c r="AE6" s="51"/>
      <c r="AF6" s="51"/>
      <c r="AG6" s="51"/>
      <c r="AH6" s="51"/>
      <c r="AI6" s="51"/>
      <c r="AJ6" s="51"/>
      <c r="AK6" s="51"/>
      <c r="AL6" s="51"/>
      <c r="AM6" s="51"/>
      <c r="AN6" s="51"/>
      <c r="AO6" s="51"/>
      <c r="AP6" s="51"/>
      <c r="AQ6" s="51"/>
    </row>
    <row r="7" spans="1:43" s="2" customFormat="1" ht="25.95" customHeight="1">
      <c r="A7" s="598"/>
      <c r="B7" s="600"/>
      <c r="C7" s="600"/>
      <c r="D7" s="600"/>
      <c r="E7" s="600"/>
      <c r="F7" s="600"/>
      <c r="G7" s="602"/>
      <c r="H7" s="602"/>
      <c r="I7" s="602"/>
      <c r="J7" s="624"/>
      <c r="K7" s="624"/>
      <c r="L7" s="623"/>
      <c r="M7" s="597"/>
      <c r="N7" s="606"/>
      <c r="O7" s="600"/>
      <c r="P7" s="600"/>
      <c r="Q7" s="600"/>
      <c r="R7" s="13"/>
      <c r="S7" s="13"/>
      <c r="T7" s="13"/>
      <c r="U7" s="13"/>
      <c r="V7" s="13"/>
      <c r="W7" s="13"/>
      <c r="X7" s="13"/>
      <c r="Y7" s="13"/>
      <c r="Z7" s="13"/>
      <c r="AA7" s="13"/>
      <c r="AB7" s="13"/>
      <c r="AC7" s="13"/>
      <c r="AD7" s="51"/>
      <c r="AE7" s="51"/>
      <c r="AF7" s="51"/>
      <c r="AG7" s="51"/>
      <c r="AH7" s="51"/>
      <c r="AI7" s="51"/>
      <c r="AJ7" s="51"/>
      <c r="AK7" s="51"/>
      <c r="AL7" s="51"/>
      <c r="AM7" s="51"/>
      <c r="AN7" s="51"/>
      <c r="AO7" s="51"/>
      <c r="AP7" s="51"/>
      <c r="AQ7" s="51"/>
    </row>
    <row r="8" spans="1:43" s="3" customFormat="1" ht="40.950000000000003" customHeight="1">
      <c r="A8" s="598" t="s">
        <v>726</v>
      </c>
      <c r="B8" s="598"/>
      <c r="C8" s="598"/>
      <c r="D8" s="598"/>
      <c r="E8" s="598"/>
      <c r="F8" s="599"/>
      <c r="G8" s="53"/>
      <c r="H8" s="53">
        <f>H10+H33+H52+H63</f>
        <v>8352</v>
      </c>
      <c r="I8" s="53">
        <f>I10+I33+I52+I63</f>
        <v>3559.6</v>
      </c>
      <c r="J8" s="38">
        <v>223</v>
      </c>
      <c r="K8" s="38">
        <v>3620</v>
      </c>
      <c r="L8" s="624"/>
      <c r="M8" s="38"/>
      <c r="N8" s="39"/>
      <c r="O8" s="25"/>
      <c r="P8" s="25"/>
      <c r="Q8" s="25"/>
    </row>
    <row r="9" spans="1:43" s="3" customFormat="1" ht="40.950000000000003" customHeight="1">
      <c r="A9" s="613" t="s">
        <v>727</v>
      </c>
      <c r="B9" s="614"/>
      <c r="C9" s="614"/>
      <c r="D9" s="614"/>
      <c r="E9" s="615"/>
      <c r="F9" s="27"/>
      <c r="G9" s="53"/>
      <c r="H9" s="53"/>
      <c r="I9" s="53"/>
      <c r="J9" s="38"/>
      <c r="K9" s="38"/>
      <c r="L9" s="144"/>
      <c r="M9" s="38"/>
      <c r="N9" s="39"/>
      <c r="O9" s="25"/>
      <c r="P9" s="25"/>
      <c r="Q9" s="25"/>
    </row>
    <row r="10" spans="1:43" s="4" customFormat="1" ht="42" customHeight="1">
      <c r="A10" s="24"/>
      <c r="B10" s="600" t="s">
        <v>728</v>
      </c>
      <c r="C10" s="600"/>
      <c r="D10" s="600"/>
      <c r="E10" s="600"/>
      <c r="F10" s="601"/>
      <c r="G10" s="53"/>
      <c r="H10" s="53">
        <f>SUM(H12:H32)</f>
        <v>6350</v>
      </c>
      <c r="I10" s="53">
        <f>SUM(I12:I32)</f>
        <v>2458</v>
      </c>
      <c r="J10" s="38"/>
      <c r="K10" s="38"/>
      <c r="L10" s="38"/>
      <c r="M10" s="38"/>
      <c r="N10" s="39"/>
      <c r="O10" s="25"/>
      <c r="P10" s="25"/>
      <c r="Q10" s="25"/>
      <c r="R10" s="5"/>
      <c r="S10" s="5"/>
      <c r="T10" s="5"/>
      <c r="U10" s="5"/>
      <c r="V10" s="5"/>
      <c r="W10" s="5"/>
      <c r="X10" s="5"/>
      <c r="Y10" s="5"/>
      <c r="Z10" s="5"/>
      <c r="AA10" s="5"/>
      <c r="AB10" s="5"/>
      <c r="AC10" s="5"/>
      <c r="AD10" s="8"/>
      <c r="AE10" s="8"/>
      <c r="AF10" s="8"/>
      <c r="AG10" s="8"/>
      <c r="AH10" s="8"/>
      <c r="AI10" s="8"/>
      <c r="AJ10" s="8"/>
      <c r="AK10" s="8"/>
      <c r="AL10" s="8"/>
      <c r="AM10" s="8"/>
      <c r="AN10" s="8"/>
      <c r="AO10" s="8"/>
      <c r="AP10" s="8"/>
      <c r="AQ10" s="8"/>
    </row>
    <row r="11" spans="1:43" s="4" customFormat="1" ht="42" customHeight="1">
      <c r="A11" s="24"/>
      <c r="B11" s="25"/>
      <c r="C11" s="616" t="s">
        <v>729</v>
      </c>
      <c r="D11" s="617"/>
      <c r="E11" s="617"/>
      <c r="F11" s="618"/>
      <c r="G11" s="53"/>
      <c r="H11" s="53"/>
      <c r="I11" s="53"/>
      <c r="J11" s="38"/>
      <c r="K11" s="38"/>
      <c r="L11" s="38"/>
      <c r="M11" s="38"/>
      <c r="N11" s="39"/>
      <c r="O11" s="25"/>
      <c r="P11" s="25"/>
      <c r="Q11" s="25"/>
      <c r="R11" s="5"/>
      <c r="S11" s="5"/>
      <c r="T11" s="5"/>
      <c r="U11" s="5"/>
      <c r="V11" s="5"/>
      <c r="W11" s="5"/>
      <c r="X11" s="5"/>
      <c r="Y11" s="5"/>
      <c r="Z11" s="5"/>
      <c r="AA11" s="5"/>
      <c r="AB11" s="5"/>
      <c r="AC11" s="5"/>
      <c r="AD11" s="8"/>
      <c r="AE11" s="8"/>
      <c r="AF11" s="8"/>
      <c r="AG11" s="8"/>
      <c r="AH11" s="8"/>
      <c r="AI11" s="8"/>
      <c r="AJ11" s="8"/>
      <c r="AK11" s="8"/>
      <c r="AL11" s="8"/>
      <c r="AM11" s="8"/>
      <c r="AN11" s="8"/>
      <c r="AO11" s="8"/>
      <c r="AP11" s="8"/>
      <c r="AQ11" s="8"/>
    </row>
    <row r="12" spans="1:43" s="5" customFormat="1" ht="240" customHeight="1">
      <c r="A12" s="29">
        <v>1</v>
      </c>
      <c r="B12" s="30" t="s">
        <v>730</v>
      </c>
      <c r="C12" s="30" t="s">
        <v>34</v>
      </c>
      <c r="D12" s="30" t="s">
        <v>152</v>
      </c>
      <c r="E12" s="30" t="s">
        <v>36</v>
      </c>
      <c r="F12" s="36" t="s">
        <v>731</v>
      </c>
      <c r="G12" s="53">
        <f>H12+I12</f>
        <v>2000</v>
      </c>
      <c r="H12" s="30">
        <v>2000</v>
      </c>
      <c r="I12" s="30"/>
      <c r="J12" s="31"/>
      <c r="K12" s="31"/>
      <c r="L12" s="31"/>
      <c r="M12" s="31" t="s">
        <v>732</v>
      </c>
      <c r="N12" s="31" t="s">
        <v>733</v>
      </c>
      <c r="O12" s="30" t="s">
        <v>68</v>
      </c>
      <c r="P12" s="30" t="s">
        <v>459</v>
      </c>
      <c r="Q12" s="30"/>
      <c r="R12" s="17"/>
      <c r="S12" s="17"/>
      <c r="T12" s="17"/>
      <c r="U12" s="17"/>
      <c r="V12" s="17"/>
      <c r="W12" s="17"/>
      <c r="X12" s="17"/>
      <c r="Y12" s="17"/>
      <c r="Z12" s="17"/>
      <c r="AA12" s="17"/>
      <c r="AB12" s="17"/>
      <c r="AC12" s="17"/>
      <c r="AD12" s="8"/>
      <c r="AE12" s="8"/>
      <c r="AF12" s="8"/>
      <c r="AG12" s="8"/>
      <c r="AH12" s="8"/>
      <c r="AI12" s="8"/>
      <c r="AJ12" s="8"/>
      <c r="AK12" s="8"/>
      <c r="AL12" s="8"/>
      <c r="AM12" s="8"/>
      <c r="AN12" s="8"/>
      <c r="AO12" s="8"/>
      <c r="AP12" s="8"/>
      <c r="AQ12" s="8"/>
    </row>
    <row r="13" spans="1:43" s="5" customFormat="1" ht="240" customHeight="1">
      <c r="A13" s="29"/>
      <c r="B13" s="30" t="s">
        <v>734</v>
      </c>
      <c r="C13" s="30" t="s">
        <v>34</v>
      </c>
      <c r="D13" s="30" t="s">
        <v>152</v>
      </c>
      <c r="E13" s="30" t="s">
        <v>36</v>
      </c>
      <c r="F13" s="36" t="s">
        <v>735</v>
      </c>
      <c r="G13" s="53"/>
      <c r="H13" s="30"/>
      <c r="I13" s="30"/>
      <c r="J13" s="31"/>
      <c r="K13" s="31"/>
      <c r="L13" s="31"/>
      <c r="M13" s="31" t="s">
        <v>736</v>
      </c>
      <c r="N13" s="31" t="s">
        <v>737</v>
      </c>
      <c r="O13" s="30"/>
      <c r="P13" s="30"/>
      <c r="Q13" s="30"/>
      <c r="R13" s="17"/>
      <c r="S13" s="17"/>
      <c r="T13" s="17"/>
      <c r="U13" s="17"/>
      <c r="V13" s="17"/>
      <c r="W13" s="17"/>
      <c r="X13" s="17"/>
      <c r="Y13" s="17"/>
      <c r="Z13" s="17"/>
      <c r="AA13" s="17"/>
      <c r="AB13" s="17"/>
      <c r="AC13" s="17"/>
      <c r="AD13" s="8"/>
      <c r="AE13" s="8"/>
      <c r="AF13" s="8"/>
      <c r="AG13" s="8"/>
      <c r="AH13" s="8"/>
      <c r="AI13" s="8"/>
      <c r="AJ13" s="8"/>
      <c r="AK13" s="8"/>
      <c r="AL13" s="8"/>
      <c r="AM13" s="8"/>
      <c r="AN13" s="8"/>
      <c r="AO13" s="8"/>
      <c r="AP13" s="8"/>
      <c r="AQ13" s="8"/>
    </row>
    <row r="14" spans="1:43" s="6" customFormat="1" ht="192" customHeight="1">
      <c r="A14" s="29">
        <v>4</v>
      </c>
      <c r="B14" s="35" t="s">
        <v>738</v>
      </c>
      <c r="C14" s="30" t="s">
        <v>34</v>
      </c>
      <c r="D14" s="30" t="s">
        <v>152</v>
      </c>
      <c r="E14" s="30" t="s">
        <v>701</v>
      </c>
      <c r="F14" s="31" t="s">
        <v>739</v>
      </c>
      <c r="G14" s="53">
        <f>H14+I14</f>
        <v>1700</v>
      </c>
      <c r="H14" s="30">
        <v>1700</v>
      </c>
      <c r="I14" s="30"/>
      <c r="J14" s="31"/>
      <c r="K14" s="31"/>
      <c r="L14" s="31"/>
      <c r="M14" s="31" t="s">
        <v>702</v>
      </c>
      <c r="N14" s="31" t="s">
        <v>518</v>
      </c>
      <c r="O14" s="30" t="s">
        <v>68</v>
      </c>
      <c r="P14" s="30" t="s">
        <v>60</v>
      </c>
      <c r="Q14" s="30"/>
      <c r="R14" s="5"/>
      <c r="S14" s="5"/>
      <c r="T14" s="5"/>
      <c r="U14" s="5"/>
      <c r="V14" s="5"/>
      <c r="W14" s="5"/>
      <c r="X14" s="5"/>
      <c r="Y14" s="5"/>
      <c r="Z14" s="5"/>
      <c r="AA14" s="5"/>
      <c r="AB14" s="5"/>
      <c r="AC14" s="5"/>
      <c r="AD14" s="8"/>
      <c r="AE14" s="8"/>
      <c r="AF14" s="8"/>
      <c r="AG14" s="8"/>
      <c r="AH14" s="8"/>
      <c r="AI14" s="8"/>
      <c r="AJ14" s="8"/>
      <c r="AK14" s="8"/>
      <c r="AL14" s="8"/>
      <c r="AM14" s="8"/>
      <c r="AN14" s="8"/>
      <c r="AO14" s="8"/>
      <c r="AP14" s="8"/>
      <c r="AQ14" s="8"/>
    </row>
    <row r="15" spans="1:43" s="5" customFormat="1" ht="39" customHeight="1">
      <c r="A15" s="29"/>
      <c r="B15" s="30"/>
      <c r="C15" s="616" t="s">
        <v>740</v>
      </c>
      <c r="D15" s="617"/>
      <c r="E15" s="617"/>
      <c r="F15" s="618"/>
      <c r="G15" s="53"/>
      <c r="H15" s="30"/>
      <c r="I15" s="30"/>
      <c r="J15" s="31"/>
      <c r="K15" s="31"/>
      <c r="L15" s="31"/>
      <c r="M15" s="31"/>
      <c r="N15" s="31"/>
      <c r="O15" s="30"/>
      <c r="P15" s="30"/>
      <c r="Q15" s="30"/>
      <c r="R15" s="17"/>
      <c r="S15" s="17"/>
      <c r="T15" s="17"/>
      <c r="U15" s="17"/>
      <c r="V15" s="17"/>
      <c r="W15" s="17"/>
      <c r="X15" s="17"/>
      <c r="Y15" s="17"/>
      <c r="Z15" s="17"/>
      <c r="AA15" s="17"/>
      <c r="AB15" s="17"/>
      <c r="AC15" s="17"/>
      <c r="AD15" s="8"/>
      <c r="AE15" s="8"/>
      <c r="AF15" s="8"/>
      <c r="AG15" s="8"/>
      <c r="AH15" s="8"/>
      <c r="AI15" s="8"/>
      <c r="AJ15" s="8"/>
      <c r="AK15" s="8"/>
      <c r="AL15" s="8"/>
      <c r="AM15" s="8"/>
      <c r="AN15" s="8"/>
      <c r="AO15" s="8"/>
      <c r="AP15" s="8"/>
      <c r="AQ15" s="8"/>
    </row>
    <row r="16" spans="1:43" s="5" customFormat="1" ht="217.95" customHeight="1">
      <c r="A16" s="29">
        <v>1</v>
      </c>
      <c r="B16" s="30" t="s">
        <v>651</v>
      </c>
      <c r="C16" s="30" t="s">
        <v>34</v>
      </c>
      <c r="D16" s="30" t="s">
        <v>152</v>
      </c>
      <c r="E16" s="30"/>
      <c r="F16" s="135" t="s">
        <v>697</v>
      </c>
      <c r="G16" s="53">
        <f>H16+I16</f>
        <v>1396</v>
      </c>
      <c r="H16" s="30">
        <v>61</v>
      </c>
      <c r="I16" s="33">
        <v>1335</v>
      </c>
      <c r="M16" s="31" t="s">
        <v>698</v>
      </c>
      <c r="N16" s="31" t="s">
        <v>699</v>
      </c>
      <c r="O16" s="30"/>
      <c r="P16" s="30"/>
      <c r="Q16" s="30"/>
      <c r="AA16" s="8"/>
      <c r="AB16" s="8"/>
      <c r="AC16" s="8"/>
      <c r="AD16" s="8"/>
      <c r="AE16" s="8"/>
      <c r="AF16" s="8"/>
      <c r="AG16" s="8"/>
      <c r="AH16" s="8"/>
      <c r="AI16" s="8"/>
      <c r="AJ16" s="8"/>
      <c r="AK16" s="8"/>
      <c r="AL16" s="8"/>
      <c r="AM16" s="8"/>
      <c r="AN16" s="8"/>
    </row>
    <row r="17" spans="1:43" s="5" customFormat="1" ht="247.05" customHeight="1">
      <c r="A17" s="29">
        <v>1</v>
      </c>
      <c r="B17" s="30" t="s">
        <v>741</v>
      </c>
      <c r="C17" s="30" t="s">
        <v>34</v>
      </c>
      <c r="D17" s="30" t="s">
        <v>152</v>
      </c>
      <c r="E17" s="30" t="s">
        <v>36</v>
      </c>
      <c r="F17" s="31" t="s">
        <v>742</v>
      </c>
      <c r="G17" s="53">
        <v>300</v>
      </c>
      <c r="H17" s="30"/>
      <c r="I17" s="30"/>
      <c r="J17" s="31"/>
      <c r="K17" s="31"/>
      <c r="L17" s="31"/>
      <c r="M17" s="31" t="s">
        <v>743</v>
      </c>
      <c r="N17" s="31" t="s">
        <v>744</v>
      </c>
      <c r="O17" s="30"/>
      <c r="P17" s="30"/>
      <c r="Q17" s="30"/>
      <c r="R17" s="17"/>
      <c r="S17" s="17"/>
      <c r="T17" s="17"/>
      <c r="U17" s="17"/>
      <c r="V17" s="17"/>
      <c r="W17" s="17"/>
      <c r="X17" s="17"/>
      <c r="Y17" s="17"/>
      <c r="Z17" s="17"/>
      <c r="AA17" s="17"/>
      <c r="AB17" s="17"/>
      <c r="AC17" s="17"/>
      <c r="AD17" s="8"/>
      <c r="AE17" s="8"/>
      <c r="AF17" s="8"/>
      <c r="AG17" s="8"/>
      <c r="AH17" s="8"/>
      <c r="AI17" s="8"/>
      <c r="AJ17" s="8"/>
      <c r="AK17" s="8"/>
      <c r="AL17" s="8"/>
      <c r="AM17" s="8"/>
      <c r="AN17" s="8"/>
      <c r="AO17" s="8"/>
      <c r="AP17" s="8"/>
      <c r="AQ17" s="8"/>
    </row>
    <row r="18" spans="1:43" s="5" customFormat="1" ht="222" customHeight="1">
      <c r="A18" s="29">
        <v>2</v>
      </c>
      <c r="B18" s="30" t="s">
        <v>745</v>
      </c>
      <c r="C18" s="30" t="s">
        <v>34</v>
      </c>
      <c r="D18" s="30" t="s">
        <v>152</v>
      </c>
      <c r="E18" s="30" t="s">
        <v>36</v>
      </c>
      <c r="F18" s="32" t="s">
        <v>746</v>
      </c>
      <c r="G18" s="53">
        <v>200</v>
      </c>
      <c r="H18" s="30"/>
      <c r="I18" s="30"/>
      <c r="J18" s="31"/>
      <c r="K18" s="31"/>
      <c r="L18" s="31"/>
      <c r="M18" s="31" t="s">
        <v>449</v>
      </c>
      <c r="N18" s="31" t="s">
        <v>747</v>
      </c>
      <c r="O18" s="30" t="s">
        <v>68</v>
      </c>
      <c r="P18" s="30" t="s">
        <v>461</v>
      </c>
      <c r="Q18" s="30"/>
      <c r="AD18" s="8"/>
      <c r="AE18" s="8"/>
      <c r="AF18" s="8"/>
      <c r="AG18" s="8"/>
      <c r="AH18" s="8"/>
      <c r="AI18" s="8"/>
      <c r="AJ18" s="8"/>
      <c r="AK18" s="8"/>
      <c r="AL18" s="8"/>
      <c r="AM18" s="8"/>
      <c r="AN18" s="8"/>
      <c r="AO18" s="8"/>
      <c r="AP18" s="8"/>
      <c r="AQ18" s="8"/>
    </row>
    <row r="19" spans="1:43" s="5" customFormat="1" ht="31.95" customHeight="1">
      <c r="A19" s="616" t="s">
        <v>748</v>
      </c>
      <c r="B19" s="617"/>
      <c r="C19" s="617"/>
      <c r="D19" s="617"/>
      <c r="E19" s="617"/>
      <c r="F19" s="617"/>
      <c r="G19" s="53"/>
      <c r="H19" s="30"/>
      <c r="I19" s="30"/>
      <c r="J19" s="31"/>
      <c r="K19" s="31"/>
      <c r="L19" s="31"/>
      <c r="M19" s="31"/>
      <c r="N19" s="31"/>
      <c r="O19" s="30"/>
      <c r="P19" s="30"/>
      <c r="Q19" s="30"/>
      <c r="AD19" s="8"/>
      <c r="AE19" s="8"/>
      <c r="AF19" s="8"/>
      <c r="AG19" s="8"/>
      <c r="AH19" s="8"/>
      <c r="AI19" s="8"/>
      <c r="AJ19" s="8"/>
      <c r="AK19" s="8"/>
      <c r="AL19" s="8"/>
      <c r="AM19" s="8"/>
      <c r="AN19" s="8"/>
      <c r="AO19" s="8"/>
      <c r="AP19" s="8"/>
      <c r="AQ19" s="8"/>
    </row>
    <row r="20" spans="1:43" s="5" customFormat="1" ht="66" customHeight="1">
      <c r="A20" s="25"/>
      <c r="B20" s="30" t="s">
        <v>749</v>
      </c>
      <c r="C20" s="25"/>
      <c r="D20" s="25"/>
      <c r="E20" s="25"/>
      <c r="F20" s="31" t="s">
        <v>750</v>
      </c>
      <c r="G20" s="53">
        <v>120</v>
      </c>
      <c r="H20" s="30"/>
      <c r="I20" s="30"/>
      <c r="J20" s="31"/>
      <c r="K20" s="31"/>
      <c r="L20" s="31"/>
      <c r="M20" s="31"/>
      <c r="N20" s="31"/>
      <c r="O20" s="30"/>
      <c r="P20" s="30"/>
      <c r="Q20" s="30"/>
      <c r="AD20" s="8"/>
      <c r="AE20" s="8"/>
      <c r="AF20" s="8"/>
      <c r="AG20" s="8"/>
      <c r="AH20" s="8"/>
      <c r="AI20" s="8"/>
      <c r="AJ20" s="8"/>
      <c r="AK20" s="8"/>
      <c r="AL20" s="8"/>
      <c r="AM20" s="8"/>
      <c r="AN20" s="8"/>
      <c r="AO20" s="8"/>
      <c r="AP20" s="8"/>
      <c r="AQ20" s="8"/>
    </row>
    <row r="21" spans="1:43" s="5" customFormat="1" ht="102" customHeight="1">
      <c r="A21" s="25"/>
      <c r="B21" s="30" t="s">
        <v>751</v>
      </c>
      <c r="C21" s="25"/>
      <c r="D21" s="25"/>
      <c r="E21" s="25"/>
      <c r="F21" s="135" t="s">
        <v>752</v>
      </c>
      <c r="G21" s="53">
        <v>300</v>
      </c>
      <c r="H21" s="30"/>
      <c r="I21" s="30"/>
      <c r="J21" s="31"/>
      <c r="K21" s="31"/>
      <c r="L21" s="31"/>
      <c r="M21" s="31"/>
      <c r="N21" s="31"/>
      <c r="O21" s="30"/>
      <c r="P21" s="30"/>
      <c r="Q21" s="30"/>
      <c r="AD21" s="8"/>
      <c r="AE21" s="8"/>
      <c r="AF21" s="8"/>
      <c r="AG21" s="8"/>
      <c r="AH21" s="8"/>
      <c r="AI21" s="8"/>
      <c r="AJ21" s="8"/>
      <c r="AK21" s="8"/>
      <c r="AL21" s="8"/>
      <c r="AM21" s="8"/>
      <c r="AN21" s="8"/>
      <c r="AO21" s="8"/>
      <c r="AP21" s="8"/>
      <c r="AQ21" s="8"/>
    </row>
    <row r="22" spans="1:43" s="5" customFormat="1" ht="52.05" customHeight="1">
      <c r="A22" s="25"/>
      <c r="B22" s="30" t="s">
        <v>753</v>
      </c>
      <c r="C22" s="25"/>
      <c r="D22" s="25"/>
      <c r="E22" s="25"/>
      <c r="F22" s="31" t="s">
        <v>754</v>
      </c>
      <c r="G22" s="53">
        <v>41</v>
      </c>
      <c r="H22" s="30"/>
      <c r="I22" s="30"/>
      <c r="J22" s="31"/>
      <c r="K22" s="31"/>
      <c r="L22" s="31"/>
      <c r="M22" s="31"/>
      <c r="N22" s="31"/>
      <c r="O22" s="30"/>
      <c r="P22" s="30"/>
      <c r="Q22" s="30"/>
      <c r="AD22" s="8"/>
      <c r="AE22" s="8"/>
      <c r="AF22" s="8"/>
      <c r="AG22" s="8"/>
      <c r="AH22" s="8"/>
      <c r="AI22" s="8"/>
      <c r="AJ22" s="8"/>
      <c r="AK22" s="8"/>
      <c r="AL22" s="8"/>
      <c r="AM22" s="8"/>
      <c r="AN22" s="8"/>
      <c r="AO22" s="8"/>
      <c r="AP22" s="8"/>
      <c r="AQ22" s="8"/>
    </row>
    <row r="23" spans="1:43" s="5" customFormat="1" ht="409.05" customHeight="1">
      <c r="A23" s="29">
        <v>3</v>
      </c>
      <c r="B23" s="33" t="s">
        <v>755</v>
      </c>
      <c r="C23" s="30" t="s">
        <v>34</v>
      </c>
      <c r="D23" s="30" t="s">
        <v>152</v>
      </c>
      <c r="E23" s="30"/>
      <c r="F23" s="135" t="s">
        <v>756</v>
      </c>
      <c r="G23" s="53">
        <v>39</v>
      </c>
      <c r="H23" s="30"/>
      <c r="I23" s="30"/>
      <c r="J23" s="31"/>
      <c r="K23" s="31"/>
      <c r="L23" s="31"/>
      <c r="M23" s="31" t="s">
        <v>464</v>
      </c>
      <c r="N23" s="31" t="s">
        <v>757</v>
      </c>
      <c r="O23" s="30" t="s">
        <v>46</v>
      </c>
      <c r="P23" s="30" t="s">
        <v>47</v>
      </c>
      <c r="Q23" s="30"/>
      <c r="R23" s="17"/>
      <c r="S23" s="17"/>
      <c r="T23" s="17"/>
      <c r="U23" s="17"/>
      <c r="V23" s="17"/>
      <c r="W23" s="17"/>
      <c r="X23" s="17"/>
      <c r="Y23" s="17"/>
      <c r="Z23" s="17"/>
      <c r="AA23" s="17"/>
      <c r="AB23" s="17"/>
      <c r="AC23" s="17"/>
      <c r="AD23" s="8"/>
      <c r="AE23" s="8"/>
      <c r="AF23" s="8"/>
      <c r="AG23" s="8"/>
      <c r="AH23" s="8"/>
      <c r="AI23" s="8"/>
      <c r="AJ23" s="8"/>
      <c r="AK23" s="8"/>
      <c r="AL23" s="8"/>
      <c r="AM23" s="8"/>
      <c r="AN23" s="8"/>
      <c r="AO23" s="8"/>
      <c r="AP23" s="8"/>
      <c r="AQ23" s="8"/>
    </row>
    <row r="24" spans="1:43" s="5" customFormat="1" ht="183" customHeight="1">
      <c r="A24" s="29">
        <v>5</v>
      </c>
      <c r="B24" s="33" t="s">
        <v>677</v>
      </c>
      <c r="C24" s="30" t="s">
        <v>34</v>
      </c>
      <c r="D24" s="30" t="s">
        <v>152</v>
      </c>
      <c r="E24" s="30" t="s">
        <v>36</v>
      </c>
      <c r="F24" s="34" t="s">
        <v>758</v>
      </c>
      <c r="G24" s="53">
        <f>H24+I24</f>
        <v>600</v>
      </c>
      <c r="H24" s="30"/>
      <c r="I24" s="30">
        <v>600</v>
      </c>
      <c r="J24" s="31"/>
      <c r="K24" s="31"/>
      <c r="L24" s="31"/>
      <c r="M24" s="31" t="s">
        <v>38</v>
      </c>
      <c r="N24" s="31" t="s">
        <v>39</v>
      </c>
      <c r="O24" s="30" t="s">
        <v>46</v>
      </c>
      <c r="P24" s="30" t="s">
        <v>446</v>
      </c>
      <c r="Q24" s="30"/>
      <c r="AD24" s="8"/>
      <c r="AE24" s="8"/>
      <c r="AF24" s="8"/>
      <c r="AG24" s="8"/>
      <c r="AH24" s="8"/>
      <c r="AI24" s="8"/>
      <c r="AJ24" s="8"/>
      <c r="AK24" s="8"/>
      <c r="AL24" s="8"/>
      <c r="AM24" s="8"/>
      <c r="AN24" s="8"/>
      <c r="AO24" s="8"/>
      <c r="AP24" s="8"/>
      <c r="AQ24" s="8"/>
    </row>
    <row r="25" spans="1:43" s="5" customFormat="1" ht="42" customHeight="1">
      <c r="A25" s="616" t="s">
        <v>759</v>
      </c>
      <c r="B25" s="617"/>
      <c r="C25" s="617"/>
      <c r="D25" s="617"/>
      <c r="E25" s="617"/>
      <c r="F25" s="617"/>
      <c r="G25" s="53"/>
      <c r="H25" s="30"/>
      <c r="I25" s="30"/>
      <c r="J25" s="31"/>
      <c r="K25" s="31"/>
      <c r="L25" s="31"/>
      <c r="M25" s="31"/>
      <c r="N25" s="31"/>
      <c r="O25" s="30"/>
      <c r="P25" s="30"/>
      <c r="Q25" s="30"/>
      <c r="AD25" s="8"/>
      <c r="AE25" s="8"/>
      <c r="AF25" s="8"/>
      <c r="AG25" s="8"/>
      <c r="AH25" s="8"/>
      <c r="AI25" s="8"/>
      <c r="AJ25" s="8"/>
      <c r="AK25" s="8"/>
      <c r="AL25" s="8"/>
      <c r="AM25" s="8"/>
      <c r="AN25" s="8"/>
      <c r="AO25" s="8"/>
      <c r="AP25" s="8"/>
      <c r="AQ25" s="8"/>
    </row>
    <row r="26" spans="1:43" s="5" customFormat="1" ht="102" customHeight="1">
      <c r="A26" s="29">
        <v>6</v>
      </c>
      <c r="B26" s="30" t="s">
        <v>760</v>
      </c>
      <c r="C26" s="30" t="s">
        <v>34</v>
      </c>
      <c r="D26" s="30" t="s">
        <v>152</v>
      </c>
      <c r="E26" s="30" t="s">
        <v>173</v>
      </c>
      <c r="F26" s="31" t="s">
        <v>761</v>
      </c>
      <c r="G26" s="53">
        <v>280</v>
      </c>
      <c r="H26" s="30"/>
      <c r="I26" s="30"/>
      <c r="J26" s="34"/>
      <c r="K26" s="34"/>
      <c r="L26" s="34"/>
      <c r="M26" s="34" t="s">
        <v>762</v>
      </c>
      <c r="N26" s="34" t="s">
        <v>763</v>
      </c>
      <c r="O26" s="30" t="s">
        <v>46</v>
      </c>
      <c r="P26" s="30" t="s">
        <v>176</v>
      </c>
      <c r="Q26" s="30"/>
      <c r="AD26" s="8"/>
      <c r="AE26" s="8"/>
      <c r="AF26" s="8"/>
      <c r="AG26" s="8"/>
      <c r="AH26" s="8"/>
      <c r="AI26" s="8"/>
      <c r="AJ26" s="8"/>
      <c r="AK26" s="8"/>
      <c r="AL26" s="8"/>
      <c r="AM26" s="8"/>
      <c r="AN26" s="8"/>
      <c r="AO26" s="8"/>
      <c r="AP26" s="8"/>
      <c r="AQ26" s="8"/>
    </row>
    <row r="27" spans="1:43" s="5" customFormat="1" ht="127.05" customHeight="1">
      <c r="A27" s="29">
        <v>6</v>
      </c>
      <c r="B27" s="30" t="s">
        <v>764</v>
      </c>
      <c r="C27" s="30" t="s">
        <v>34</v>
      </c>
      <c r="D27" s="30" t="s">
        <v>152</v>
      </c>
      <c r="E27" s="30" t="s">
        <v>173</v>
      </c>
      <c r="F27" s="31" t="s">
        <v>765</v>
      </c>
      <c r="G27" s="53">
        <v>350</v>
      </c>
      <c r="H27" s="30"/>
      <c r="I27" s="30"/>
      <c r="J27" s="34"/>
      <c r="K27" s="34"/>
      <c r="L27" s="34"/>
      <c r="M27" s="34" t="s">
        <v>766</v>
      </c>
      <c r="N27" s="34" t="s">
        <v>767</v>
      </c>
      <c r="O27" s="30" t="s">
        <v>46</v>
      </c>
      <c r="P27" s="30" t="s">
        <v>176</v>
      </c>
      <c r="Q27" s="30"/>
      <c r="AD27" s="8"/>
      <c r="AE27" s="8"/>
      <c r="AF27" s="8"/>
      <c r="AG27" s="8"/>
      <c r="AH27" s="8"/>
      <c r="AI27" s="8"/>
      <c r="AJ27" s="8"/>
      <c r="AK27" s="8"/>
      <c r="AL27" s="8"/>
      <c r="AM27" s="8"/>
      <c r="AN27" s="8"/>
      <c r="AO27" s="8"/>
      <c r="AP27" s="8"/>
      <c r="AQ27" s="8"/>
    </row>
    <row r="28" spans="1:43" s="5" customFormat="1" ht="48" customHeight="1">
      <c r="A28" s="29"/>
      <c r="B28" s="619" t="s">
        <v>595</v>
      </c>
      <c r="C28" s="620"/>
      <c r="D28" s="620"/>
      <c r="E28" s="620"/>
      <c r="F28" s="621"/>
      <c r="G28" s="53"/>
      <c r="H28" s="30"/>
      <c r="I28" s="145"/>
      <c r="J28" s="146"/>
      <c r="K28" s="146"/>
      <c r="L28" s="146"/>
      <c r="M28" s="34"/>
      <c r="N28" s="34"/>
      <c r="O28" s="30"/>
      <c r="P28" s="30"/>
      <c r="Q28" s="30"/>
      <c r="AD28" s="8"/>
      <c r="AE28" s="8"/>
      <c r="AF28" s="8"/>
      <c r="AG28" s="8"/>
      <c r="AH28" s="8"/>
      <c r="AI28" s="8"/>
      <c r="AJ28" s="8"/>
      <c r="AK28" s="8"/>
      <c r="AL28" s="8"/>
      <c r="AM28" s="8"/>
      <c r="AN28" s="8"/>
      <c r="AO28" s="8"/>
      <c r="AP28" s="8"/>
      <c r="AQ28" s="8"/>
    </row>
    <row r="29" spans="1:43" s="7" customFormat="1" ht="93" customHeight="1">
      <c r="A29" s="30">
        <v>1</v>
      </c>
      <c r="B29" s="30" t="s">
        <v>455</v>
      </c>
      <c r="C29" s="30" t="s">
        <v>34</v>
      </c>
      <c r="D29" s="30" t="s">
        <v>152</v>
      </c>
      <c r="E29" s="30" t="s">
        <v>173</v>
      </c>
      <c r="F29" s="31" t="s">
        <v>768</v>
      </c>
      <c r="G29" s="53">
        <f>H29</f>
        <v>2589</v>
      </c>
      <c r="H29" s="30">
        <v>2589</v>
      </c>
      <c r="M29" s="30" t="s">
        <v>51</v>
      </c>
      <c r="N29" s="30" t="s">
        <v>769</v>
      </c>
      <c r="O29" s="30" t="s">
        <v>446</v>
      </c>
      <c r="P29" s="30" t="s">
        <v>446</v>
      </c>
      <c r="Q29" s="46"/>
      <c r="R29" s="5"/>
      <c r="S29" s="5"/>
      <c r="T29" s="5"/>
      <c r="U29" s="5"/>
      <c r="V29" s="5"/>
      <c r="W29" s="5"/>
      <c r="X29" s="5"/>
      <c r="Y29" s="5"/>
      <c r="Z29" s="8"/>
      <c r="AA29" s="8"/>
      <c r="AB29" s="8"/>
      <c r="AC29" s="8"/>
      <c r="AD29" s="8"/>
      <c r="AE29" s="8"/>
      <c r="AF29" s="8"/>
      <c r="AG29" s="8"/>
      <c r="AH29" s="8"/>
      <c r="AI29" s="8"/>
      <c r="AJ29" s="8"/>
      <c r="AK29" s="8"/>
      <c r="AL29" s="8"/>
      <c r="AM29" s="8"/>
    </row>
    <row r="30" spans="1:43" s="5" customFormat="1" ht="64.05" customHeight="1">
      <c r="A30" s="29"/>
      <c r="B30" s="30" t="s">
        <v>429</v>
      </c>
      <c r="C30" s="30"/>
      <c r="D30" s="30"/>
      <c r="E30" s="30"/>
      <c r="F30" s="31" t="s">
        <v>770</v>
      </c>
      <c r="G30" s="53">
        <v>20</v>
      </c>
      <c r="H30" s="30"/>
      <c r="I30" s="30"/>
      <c r="J30" s="34"/>
      <c r="K30" s="34"/>
      <c r="L30" s="34"/>
      <c r="M30" s="34"/>
      <c r="N30" s="34"/>
      <c r="O30" s="30"/>
      <c r="P30" s="30"/>
      <c r="Q30" s="30"/>
      <c r="AD30" s="8"/>
      <c r="AE30" s="8"/>
      <c r="AF30" s="8"/>
      <c r="AG30" s="8"/>
      <c r="AH30" s="8"/>
      <c r="AI30" s="8"/>
      <c r="AJ30" s="8"/>
      <c r="AK30" s="8"/>
      <c r="AL30" s="8"/>
      <c r="AM30" s="8"/>
      <c r="AN30" s="8"/>
      <c r="AO30" s="8"/>
      <c r="AP30" s="8"/>
      <c r="AQ30" s="8"/>
    </row>
    <row r="31" spans="1:43" s="5" customFormat="1" ht="58.05" customHeight="1">
      <c r="A31" s="619" t="s">
        <v>188</v>
      </c>
      <c r="B31" s="620"/>
      <c r="C31" s="620"/>
      <c r="D31" s="620"/>
      <c r="E31" s="620"/>
      <c r="F31" s="620"/>
      <c r="G31" s="53"/>
      <c r="H31" s="30"/>
      <c r="I31" s="30"/>
      <c r="J31" s="34"/>
      <c r="K31" s="34"/>
      <c r="L31" s="34"/>
      <c r="M31" s="34"/>
      <c r="N31" s="34"/>
      <c r="O31" s="30"/>
      <c r="P31" s="30"/>
      <c r="Q31" s="30"/>
      <c r="AD31" s="8"/>
      <c r="AE31" s="8"/>
      <c r="AF31" s="8"/>
      <c r="AG31" s="8"/>
      <c r="AH31" s="8"/>
      <c r="AI31" s="8"/>
      <c r="AJ31" s="8"/>
      <c r="AK31" s="8"/>
      <c r="AL31" s="8"/>
      <c r="AM31" s="8"/>
      <c r="AN31" s="8"/>
      <c r="AO31" s="8"/>
      <c r="AP31" s="8"/>
      <c r="AQ31" s="8"/>
    </row>
    <row r="32" spans="1:43" s="5" customFormat="1" ht="132" customHeight="1">
      <c r="A32" s="29">
        <v>7</v>
      </c>
      <c r="B32" s="30" t="s">
        <v>188</v>
      </c>
      <c r="C32" s="30" t="s">
        <v>34</v>
      </c>
      <c r="D32" s="30" t="s">
        <v>152</v>
      </c>
      <c r="E32" s="30" t="s">
        <v>173</v>
      </c>
      <c r="F32" s="31" t="s">
        <v>189</v>
      </c>
      <c r="G32" s="53">
        <f>H32+I32</f>
        <v>523</v>
      </c>
      <c r="H32" s="30"/>
      <c r="I32" s="30">
        <v>523</v>
      </c>
      <c r="J32" s="31"/>
      <c r="K32" s="31"/>
      <c r="L32" s="31"/>
      <c r="M32" s="31" t="s">
        <v>707</v>
      </c>
      <c r="N32" s="31" t="s">
        <v>191</v>
      </c>
      <c r="O32" s="30" t="s">
        <v>59</v>
      </c>
      <c r="P32" s="30" t="s">
        <v>193</v>
      </c>
      <c r="Q32" s="30"/>
      <c r="AD32" s="8"/>
      <c r="AE32" s="8"/>
      <c r="AF32" s="8"/>
      <c r="AG32" s="8"/>
      <c r="AH32" s="8"/>
      <c r="AI32" s="8"/>
      <c r="AJ32" s="8"/>
      <c r="AK32" s="8"/>
      <c r="AL32" s="8"/>
      <c r="AM32" s="8"/>
      <c r="AN32" s="8"/>
      <c r="AO32" s="8"/>
      <c r="AP32" s="8"/>
      <c r="AQ32" s="8"/>
    </row>
    <row r="33" spans="1:43" s="7" customFormat="1" ht="40.950000000000003" customHeight="1">
      <c r="A33" s="25"/>
      <c r="B33" s="597" t="s">
        <v>194</v>
      </c>
      <c r="C33" s="597"/>
      <c r="D33" s="597"/>
      <c r="E33" s="597"/>
      <c r="F33" s="597"/>
      <c r="G33" s="26"/>
      <c r="H33" s="41">
        <f>SUM(H36:H51)</f>
        <v>1460</v>
      </c>
      <c r="I33" s="41">
        <f>SUM(I36:I51)</f>
        <v>629.79999999999995</v>
      </c>
      <c r="J33" s="32"/>
      <c r="K33" s="32"/>
      <c r="L33" s="32"/>
      <c r="M33" s="32"/>
      <c r="N33" s="32"/>
      <c r="O33" s="48"/>
      <c r="P33" s="48"/>
      <c r="Q33" s="48"/>
      <c r="AD33" s="52"/>
      <c r="AE33" s="52"/>
      <c r="AF33" s="52"/>
      <c r="AG33" s="52"/>
      <c r="AH33" s="52"/>
      <c r="AI33" s="52"/>
      <c r="AJ33" s="52"/>
      <c r="AK33" s="52"/>
      <c r="AL33" s="52"/>
      <c r="AM33" s="52"/>
      <c r="AN33" s="52"/>
      <c r="AO33" s="52"/>
      <c r="AP33" s="52"/>
      <c r="AQ33" s="52"/>
    </row>
    <row r="34" spans="1:43" s="7" customFormat="1" ht="40.950000000000003" customHeight="1">
      <c r="A34" s="616" t="s">
        <v>771</v>
      </c>
      <c r="B34" s="617"/>
      <c r="C34" s="617"/>
      <c r="D34" s="617"/>
      <c r="E34" s="617"/>
      <c r="F34" s="618"/>
      <c r="G34" s="26"/>
      <c r="H34" s="41"/>
      <c r="I34" s="41"/>
      <c r="J34" s="32"/>
      <c r="K34" s="32"/>
      <c r="L34" s="32"/>
      <c r="M34" s="32"/>
      <c r="N34" s="32"/>
      <c r="O34" s="48"/>
      <c r="P34" s="48"/>
      <c r="Q34" s="48"/>
      <c r="AD34" s="52"/>
      <c r="AE34" s="52"/>
      <c r="AF34" s="52"/>
      <c r="AG34" s="52"/>
      <c r="AH34" s="52"/>
      <c r="AI34" s="52"/>
      <c r="AJ34" s="52"/>
      <c r="AK34" s="52"/>
      <c r="AL34" s="52"/>
      <c r="AM34" s="52"/>
      <c r="AN34" s="52"/>
      <c r="AO34" s="52"/>
      <c r="AP34" s="52"/>
      <c r="AQ34" s="52"/>
    </row>
    <row r="35" spans="1:43" s="7" customFormat="1" ht="73.95" customHeight="1">
      <c r="A35" s="91"/>
      <c r="B35" s="25" t="s">
        <v>772</v>
      </c>
      <c r="C35" s="30" t="s">
        <v>34</v>
      </c>
      <c r="D35" s="30" t="s">
        <v>152</v>
      </c>
      <c r="E35" s="30" t="s">
        <v>324</v>
      </c>
      <c r="F35" s="31" t="s">
        <v>478</v>
      </c>
      <c r="G35" s="26">
        <v>145</v>
      </c>
      <c r="H35" s="41"/>
      <c r="I35" s="41"/>
      <c r="J35" s="32"/>
      <c r="K35" s="32"/>
      <c r="L35" s="32"/>
      <c r="M35" s="31" t="s">
        <v>773</v>
      </c>
      <c r="N35" s="31" t="s">
        <v>773</v>
      </c>
      <c r="O35" s="48"/>
      <c r="P35" s="48"/>
      <c r="Q35" s="48"/>
      <c r="AD35" s="52"/>
      <c r="AE35" s="52"/>
      <c r="AF35" s="52"/>
      <c r="AG35" s="52"/>
      <c r="AH35" s="52"/>
      <c r="AI35" s="52"/>
      <c r="AJ35" s="52"/>
      <c r="AK35" s="52"/>
      <c r="AL35" s="52"/>
      <c r="AM35" s="52"/>
      <c r="AN35" s="52"/>
      <c r="AO35" s="52"/>
      <c r="AP35" s="52"/>
      <c r="AQ35" s="52"/>
    </row>
    <row r="36" spans="1:43" s="5" customFormat="1" ht="117" customHeight="1">
      <c r="A36" s="136">
        <v>8</v>
      </c>
      <c r="B36" s="30" t="s">
        <v>774</v>
      </c>
      <c r="C36" s="30" t="s">
        <v>34</v>
      </c>
      <c r="D36" s="30" t="s">
        <v>152</v>
      </c>
      <c r="E36" s="30" t="s">
        <v>775</v>
      </c>
      <c r="F36" s="31" t="s">
        <v>776</v>
      </c>
      <c r="G36" s="53">
        <v>82</v>
      </c>
      <c r="H36" s="30"/>
      <c r="I36" s="30"/>
      <c r="J36" s="31"/>
      <c r="K36" s="31"/>
      <c r="L36" s="31"/>
      <c r="M36" s="31" t="s">
        <v>321</v>
      </c>
      <c r="N36" s="31" t="s">
        <v>321</v>
      </c>
      <c r="O36" s="30" t="s">
        <v>323</v>
      </c>
      <c r="P36" s="30" t="s">
        <v>479</v>
      </c>
      <c r="Q36" s="30"/>
      <c r="AD36" s="8"/>
      <c r="AE36" s="8"/>
      <c r="AF36" s="8"/>
      <c r="AG36" s="8"/>
      <c r="AH36" s="8"/>
      <c r="AI36" s="8"/>
      <c r="AJ36" s="8"/>
      <c r="AK36" s="8"/>
      <c r="AL36" s="8"/>
      <c r="AM36" s="8"/>
      <c r="AN36" s="8"/>
      <c r="AO36" s="8"/>
      <c r="AP36" s="8"/>
      <c r="AQ36" s="8"/>
    </row>
    <row r="37" spans="1:43" s="5" customFormat="1" ht="30" customHeight="1">
      <c r="A37" s="616" t="s">
        <v>777</v>
      </c>
      <c r="B37" s="617"/>
      <c r="C37" s="617"/>
      <c r="D37" s="617"/>
      <c r="E37" s="617"/>
      <c r="F37" s="618"/>
      <c r="G37" s="53"/>
      <c r="H37" s="30"/>
      <c r="I37" s="30"/>
      <c r="J37" s="31"/>
      <c r="K37" s="31"/>
      <c r="L37" s="31"/>
      <c r="M37" s="31"/>
      <c r="N37" s="31"/>
      <c r="O37" s="30"/>
      <c r="P37" s="30"/>
      <c r="Q37" s="30"/>
      <c r="AD37" s="8"/>
      <c r="AE37" s="8"/>
      <c r="AF37" s="8"/>
      <c r="AG37" s="8"/>
      <c r="AH37" s="8"/>
      <c r="AI37" s="8"/>
      <c r="AJ37" s="8"/>
      <c r="AK37" s="8"/>
      <c r="AL37" s="8"/>
      <c r="AM37" s="8"/>
      <c r="AN37" s="8"/>
      <c r="AO37" s="8"/>
      <c r="AP37" s="8"/>
      <c r="AQ37" s="8"/>
    </row>
    <row r="38" spans="1:43" s="5" customFormat="1" ht="109.95" customHeight="1">
      <c r="A38" s="29">
        <v>9</v>
      </c>
      <c r="B38" s="30" t="s">
        <v>658</v>
      </c>
      <c r="C38" s="30" t="s">
        <v>34</v>
      </c>
      <c r="D38" s="30" t="s">
        <v>152</v>
      </c>
      <c r="E38" s="30" t="s">
        <v>36</v>
      </c>
      <c r="F38" s="31" t="s">
        <v>778</v>
      </c>
      <c r="G38" s="53">
        <v>200</v>
      </c>
      <c r="H38" s="30"/>
      <c r="I38" s="30"/>
      <c r="J38" s="31"/>
      <c r="K38" s="31"/>
      <c r="L38" s="31"/>
      <c r="M38" s="31" t="s">
        <v>779</v>
      </c>
      <c r="N38" s="31"/>
      <c r="O38" s="30" t="s">
        <v>780</v>
      </c>
      <c r="P38" s="30" t="s">
        <v>780</v>
      </c>
      <c r="Q38" s="30"/>
      <c r="AD38" s="8"/>
      <c r="AE38" s="8"/>
      <c r="AF38" s="8"/>
      <c r="AG38" s="8"/>
      <c r="AH38" s="8"/>
      <c r="AI38" s="8"/>
      <c r="AJ38" s="8"/>
      <c r="AK38" s="8"/>
      <c r="AL38" s="8"/>
      <c r="AM38" s="8"/>
      <c r="AN38" s="8"/>
      <c r="AO38" s="8"/>
      <c r="AP38" s="8"/>
      <c r="AQ38" s="8"/>
    </row>
    <row r="39" spans="1:43" s="5" customFormat="1" ht="132" customHeight="1">
      <c r="A39" s="29">
        <v>10</v>
      </c>
      <c r="B39" s="30" t="s">
        <v>376</v>
      </c>
      <c r="C39" s="30" t="s">
        <v>34</v>
      </c>
      <c r="D39" s="30" t="s">
        <v>152</v>
      </c>
      <c r="E39" s="30" t="s">
        <v>173</v>
      </c>
      <c r="F39" s="31" t="s">
        <v>781</v>
      </c>
      <c r="G39" s="53">
        <f>H39+I39</f>
        <v>260</v>
      </c>
      <c r="H39" s="30">
        <v>260</v>
      </c>
      <c r="I39" s="30"/>
      <c r="J39" s="31"/>
      <c r="K39" s="31"/>
      <c r="L39" s="31"/>
      <c r="M39" s="31" t="s">
        <v>378</v>
      </c>
      <c r="N39" s="31" t="s">
        <v>378</v>
      </c>
      <c r="O39" s="30" t="s">
        <v>484</v>
      </c>
      <c r="P39" s="30" t="s">
        <v>485</v>
      </c>
      <c r="Q39" s="30"/>
      <c r="AD39" s="8"/>
      <c r="AE39" s="8"/>
      <c r="AF39" s="8"/>
      <c r="AG39" s="8"/>
      <c r="AH39" s="8"/>
      <c r="AI39" s="8"/>
      <c r="AJ39" s="8"/>
      <c r="AK39" s="8"/>
      <c r="AL39" s="8"/>
      <c r="AM39" s="8"/>
      <c r="AN39" s="8"/>
      <c r="AO39" s="8"/>
      <c r="AP39" s="8"/>
      <c r="AQ39" s="8"/>
    </row>
    <row r="40" spans="1:43" s="5" customFormat="1" ht="70.95" customHeight="1">
      <c r="A40" s="29"/>
      <c r="B40" s="30" t="s">
        <v>782</v>
      </c>
      <c r="C40" s="30"/>
      <c r="D40" s="30"/>
      <c r="E40" s="30"/>
      <c r="F40" s="31" t="s">
        <v>783</v>
      </c>
      <c r="G40" s="53">
        <v>40</v>
      </c>
      <c r="H40" s="30"/>
      <c r="I40" s="30"/>
      <c r="J40" s="31"/>
      <c r="K40" s="31"/>
      <c r="L40" s="31"/>
      <c r="M40" s="31" t="s">
        <v>784</v>
      </c>
      <c r="N40" s="31" t="s">
        <v>784</v>
      </c>
      <c r="O40" s="30"/>
      <c r="P40" s="30"/>
      <c r="Q40" s="30"/>
      <c r="AD40" s="8"/>
      <c r="AE40" s="8"/>
      <c r="AF40" s="8"/>
      <c r="AG40" s="8"/>
      <c r="AH40" s="8"/>
      <c r="AI40" s="8"/>
      <c r="AJ40" s="8"/>
      <c r="AK40" s="8"/>
      <c r="AL40" s="8"/>
      <c r="AM40" s="8"/>
      <c r="AN40" s="8"/>
      <c r="AO40" s="8"/>
      <c r="AP40" s="8"/>
      <c r="AQ40" s="8"/>
    </row>
    <row r="41" spans="1:43" s="5" customFormat="1" ht="70.95" customHeight="1">
      <c r="A41" s="616" t="s">
        <v>785</v>
      </c>
      <c r="B41" s="617"/>
      <c r="C41" s="617"/>
      <c r="D41" s="617"/>
      <c r="E41" s="617"/>
      <c r="F41" s="618"/>
      <c r="G41" s="53"/>
      <c r="H41" s="30"/>
      <c r="I41" s="30"/>
      <c r="J41" s="31"/>
      <c r="K41" s="31"/>
      <c r="L41" s="31"/>
      <c r="M41" s="31"/>
      <c r="N41" s="31"/>
      <c r="O41" s="30"/>
      <c r="P41" s="30"/>
      <c r="Q41" s="30"/>
      <c r="AD41" s="8"/>
      <c r="AE41" s="8"/>
      <c r="AF41" s="8"/>
      <c r="AG41" s="8"/>
      <c r="AH41" s="8"/>
      <c r="AI41" s="8"/>
      <c r="AJ41" s="8"/>
      <c r="AK41" s="8"/>
      <c r="AL41" s="8"/>
      <c r="AM41" s="8"/>
      <c r="AN41" s="8"/>
      <c r="AO41" s="8"/>
      <c r="AP41" s="8"/>
      <c r="AQ41" s="8"/>
    </row>
    <row r="42" spans="1:43" s="9" customFormat="1" ht="109.05" customHeight="1">
      <c r="A42" s="29">
        <v>11</v>
      </c>
      <c r="B42" s="30" t="s">
        <v>366</v>
      </c>
      <c r="C42" s="30" t="s">
        <v>34</v>
      </c>
      <c r="D42" s="30">
        <v>2024</v>
      </c>
      <c r="E42" s="30" t="s">
        <v>142</v>
      </c>
      <c r="F42" s="31" t="s">
        <v>786</v>
      </c>
      <c r="G42" s="53">
        <f>H42+I42</f>
        <v>400</v>
      </c>
      <c r="H42" s="30">
        <v>300</v>
      </c>
      <c r="I42" s="30">
        <v>100</v>
      </c>
      <c r="J42" s="31"/>
      <c r="K42" s="31"/>
      <c r="L42" s="31"/>
      <c r="M42" s="31" t="s">
        <v>368</v>
      </c>
      <c r="N42" s="31" t="s">
        <v>787</v>
      </c>
      <c r="O42" s="30" t="s">
        <v>480</v>
      </c>
      <c r="P42" s="30" t="s">
        <v>788</v>
      </c>
      <c r="Q42" s="30"/>
      <c r="R42" s="5"/>
      <c r="S42" s="5"/>
      <c r="T42" s="5"/>
      <c r="U42" s="5"/>
      <c r="V42" s="5"/>
      <c r="W42" s="5"/>
      <c r="X42" s="5"/>
      <c r="Y42" s="5"/>
      <c r="Z42" s="5"/>
      <c r="AA42" s="5"/>
      <c r="AB42" s="5"/>
      <c r="AC42" s="5"/>
      <c r="AD42" s="8"/>
      <c r="AE42" s="8"/>
      <c r="AF42" s="8"/>
      <c r="AG42" s="8"/>
      <c r="AH42" s="8"/>
      <c r="AI42" s="8"/>
      <c r="AJ42" s="8"/>
      <c r="AK42" s="8"/>
      <c r="AL42" s="8"/>
      <c r="AM42" s="8"/>
      <c r="AN42" s="8"/>
      <c r="AO42" s="8"/>
      <c r="AP42" s="8"/>
      <c r="AQ42" s="8"/>
    </row>
    <row r="43" spans="1:43" s="5" customFormat="1" ht="84" customHeight="1">
      <c r="A43" s="29">
        <v>3</v>
      </c>
      <c r="B43" s="30" t="s">
        <v>664</v>
      </c>
      <c r="C43" s="30" t="s">
        <v>34</v>
      </c>
      <c r="D43" s="30" t="s">
        <v>152</v>
      </c>
      <c r="E43" s="30" t="s">
        <v>713</v>
      </c>
      <c r="F43" s="31" t="s">
        <v>789</v>
      </c>
      <c r="G43" s="53">
        <f>H43</f>
        <v>200</v>
      </c>
      <c r="H43" s="30">
        <v>200</v>
      </c>
      <c r="I43" s="121"/>
      <c r="J43" s="121"/>
      <c r="K43" s="121"/>
      <c r="L43" s="121"/>
      <c r="M43" s="31" t="s">
        <v>790</v>
      </c>
      <c r="N43" s="31" t="s">
        <v>791</v>
      </c>
      <c r="O43" s="30" t="s">
        <v>713</v>
      </c>
      <c r="P43" s="30" t="s">
        <v>792</v>
      </c>
      <c r="Q43" s="30"/>
      <c r="Z43" s="8"/>
      <c r="AA43" s="8"/>
      <c r="AB43" s="8"/>
      <c r="AC43" s="8"/>
      <c r="AD43" s="8"/>
      <c r="AE43" s="8"/>
      <c r="AF43" s="8"/>
      <c r="AG43" s="8"/>
      <c r="AH43" s="8"/>
      <c r="AI43" s="8"/>
      <c r="AJ43" s="8"/>
      <c r="AK43" s="8"/>
      <c r="AL43" s="8"/>
      <c r="AM43" s="8"/>
    </row>
    <row r="44" spans="1:43" s="5" customFormat="1" ht="61.05" customHeight="1">
      <c r="A44" s="29"/>
      <c r="B44" s="30" t="s">
        <v>793</v>
      </c>
      <c r="C44" s="30"/>
      <c r="D44" s="30"/>
      <c r="E44" s="30" t="s">
        <v>794</v>
      </c>
      <c r="F44" s="31" t="s">
        <v>795</v>
      </c>
      <c r="G44" s="53">
        <v>30</v>
      </c>
      <c r="H44" s="30"/>
      <c r="I44" s="121"/>
      <c r="J44" s="121"/>
      <c r="K44" s="121"/>
      <c r="L44" s="121"/>
      <c r="M44" s="31" t="s">
        <v>796</v>
      </c>
      <c r="N44" s="31" t="s">
        <v>796</v>
      </c>
      <c r="O44" s="30"/>
      <c r="P44" s="30"/>
      <c r="Q44" s="30"/>
      <c r="Z44" s="8"/>
      <c r="AA44" s="8"/>
      <c r="AB44" s="8"/>
      <c r="AC44" s="8"/>
      <c r="AD44" s="8"/>
      <c r="AE44" s="8"/>
      <c r="AF44" s="8"/>
      <c r="AG44" s="8"/>
      <c r="AH44" s="8"/>
      <c r="AI44" s="8"/>
      <c r="AJ44" s="8"/>
      <c r="AK44" s="8"/>
      <c r="AL44" s="8"/>
      <c r="AM44" s="8"/>
    </row>
    <row r="45" spans="1:43" s="5" customFormat="1" ht="84" customHeight="1">
      <c r="A45" s="29"/>
      <c r="B45" s="30" t="s">
        <v>797</v>
      </c>
      <c r="C45" s="30"/>
      <c r="D45" s="30"/>
      <c r="E45" s="30" t="s">
        <v>798</v>
      </c>
      <c r="F45" s="31" t="s">
        <v>799</v>
      </c>
      <c r="G45" s="53">
        <v>39</v>
      </c>
      <c r="H45" s="30"/>
      <c r="I45" s="121"/>
      <c r="J45" s="121"/>
      <c r="K45" s="121"/>
      <c r="L45" s="121"/>
      <c r="M45" s="31" t="s">
        <v>800</v>
      </c>
      <c r="N45" s="31" t="s">
        <v>800</v>
      </c>
      <c r="O45" s="30"/>
      <c r="P45" s="30"/>
      <c r="Q45" s="30"/>
      <c r="Z45" s="8"/>
      <c r="AA45" s="8"/>
      <c r="AB45" s="8"/>
      <c r="AC45" s="8"/>
      <c r="AD45" s="8"/>
      <c r="AE45" s="8"/>
      <c r="AF45" s="8"/>
      <c r="AG45" s="8"/>
      <c r="AH45" s="8"/>
      <c r="AI45" s="8"/>
      <c r="AJ45" s="8"/>
      <c r="AK45" s="8"/>
      <c r="AL45" s="8"/>
      <c r="AM45" s="8"/>
    </row>
    <row r="46" spans="1:43" s="5" customFormat="1" ht="207" customHeight="1">
      <c r="A46" s="29">
        <v>12</v>
      </c>
      <c r="B46" s="30" t="s">
        <v>655</v>
      </c>
      <c r="C46" s="30" t="s">
        <v>34</v>
      </c>
      <c r="D46" s="30" t="s">
        <v>152</v>
      </c>
      <c r="E46" s="30" t="s">
        <v>173</v>
      </c>
      <c r="F46" s="31" t="s">
        <v>801</v>
      </c>
      <c r="G46" s="53">
        <f>H46+I46</f>
        <v>600</v>
      </c>
      <c r="H46" s="30">
        <v>600</v>
      </c>
      <c r="I46" s="30"/>
      <c r="J46" s="31"/>
      <c r="K46" s="31"/>
      <c r="L46" s="31"/>
      <c r="M46" s="31" t="s">
        <v>373</v>
      </c>
      <c r="N46" s="31"/>
      <c r="O46" s="30" t="s">
        <v>374</v>
      </c>
      <c r="P46" s="30" t="s">
        <v>375</v>
      </c>
      <c r="Q46" s="30"/>
      <c r="AD46" s="8"/>
      <c r="AE46" s="8"/>
      <c r="AF46" s="8"/>
      <c r="AG46" s="8"/>
      <c r="AH46" s="8"/>
      <c r="AI46" s="8"/>
      <c r="AJ46" s="8"/>
      <c r="AK46" s="8"/>
      <c r="AL46" s="8"/>
      <c r="AM46" s="8"/>
      <c r="AN46" s="8"/>
      <c r="AO46" s="8"/>
      <c r="AP46" s="8"/>
      <c r="AQ46" s="8"/>
    </row>
    <row r="47" spans="1:43" s="133" customFormat="1" ht="124.05" customHeight="1">
      <c r="A47" s="29">
        <v>13</v>
      </c>
      <c r="B47" s="33" t="s">
        <v>428</v>
      </c>
      <c r="C47" s="33" t="s">
        <v>34</v>
      </c>
      <c r="D47" s="33" t="s">
        <v>168</v>
      </c>
      <c r="E47" s="33" t="s">
        <v>173</v>
      </c>
      <c r="F47" s="34" t="s">
        <v>802</v>
      </c>
      <c r="G47" s="26">
        <f>H47+I47</f>
        <v>507.8</v>
      </c>
      <c r="H47" s="137">
        <v>100</v>
      </c>
      <c r="I47" s="147">
        <v>407.8</v>
      </c>
      <c r="J47" s="34"/>
      <c r="K47" s="34"/>
      <c r="L47" s="34"/>
      <c r="M47" s="34" t="s">
        <v>199</v>
      </c>
      <c r="N47" s="34" t="s">
        <v>199</v>
      </c>
      <c r="O47" s="33" t="s">
        <v>173</v>
      </c>
      <c r="P47" s="33" t="s">
        <v>471</v>
      </c>
      <c r="Q47" s="33"/>
      <c r="R47" s="151"/>
      <c r="S47" s="151"/>
      <c r="T47" s="151"/>
      <c r="U47" s="151"/>
      <c r="V47" s="151"/>
      <c r="W47" s="151"/>
      <c r="X47" s="151"/>
      <c r="Y47" s="151"/>
      <c r="Z47" s="151"/>
      <c r="AA47" s="151"/>
      <c r="AB47" s="151"/>
      <c r="AC47" s="151"/>
      <c r="AD47" s="153"/>
      <c r="AE47" s="153"/>
      <c r="AF47" s="153"/>
      <c r="AG47" s="153"/>
      <c r="AH47" s="153"/>
      <c r="AI47" s="153"/>
      <c r="AJ47" s="153"/>
      <c r="AK47" s="153"/>
      <c r="AL47" s="153"/>
      <c r="AM47" s="153"/>
      <c r="AN47" s="153"/>
      <c r="AO47" s="153"/>
      <c r="AP47" s="153"/>
      <c r="AQ47" s="153"/>
    </row>
    <row r="48" spans="1:43" s="134" customFormat="1" ht="286.95" customHeight="1">
      <c r="A48" s="138"/>
      <c r="B48" s="139"/>
      <c r="C48" s="139"/>
      <c r="D48" s="139"/>
      <c r="E48" s="139"/>
      <c r="F48" s="140" t="s">
        <v>803</v>
      </c>
      <c r="G48" s="141">
        <v>1074.8</v>
      </c>
      <c r="H48" s="142"/>
      <c r="I48" s="148"/>
      <c r="J48" s="149"/>
      <c r="K48" s="149"/>
      <c r="L48" s="149"/>
      <c r="M48" s="34" t="s">
        <v>199</v>
      </c>
      <c r="N48" s="34" t="s">
        <v>199</v>
      </c>
      <c r="O48" s="139"/>
      <c r="P48" s="139"/>
      <c r="Q48" s="139"/>
      <c r="R48" s="152"/>
      <c r="S48" s="152"/>
      <c r="T48" s="152"/>
      <c r="U48" s="152"/>
      <c r="V48" s="152"/>
      <c r="W48" s="152"/>
      <c r="X48" s="152"/>
      <c r="Y48" s="152"/>
      <c r="Z48" s="152"/>
      <c r="AA48" s="152"/>
      <c r="AB48" s="152"/>
      <c r="AC48" s="152"/>
      <c r="AD48" s="154"/>
      <c r="AE48" s="154"/>
      <c r="AF48" s="154"/>
      <c r="AG48" s="154"/>
      <c r="AH48" s="154"/>
      <c r="AI48" s="154"/>
      <c r="AJ48" s="154"/>
      <c r="AK48" s="154"/>
      <c r="AL48" s="154"/>
      <c r="AM48" s="154"/>
      <c r="AN48" s="154"/>
      <c r="AO48" s="154"/>
      <c r="AP48" s="154"/>
      <c r="AQ48" s="154"/>
    </row>
    <row r="49" spans="1:43" s="134" customFormat="1" ht="139.05000000000001" customHeight="1">
      <c r="A49" s="138"/>
      <c r="B49" s="139"/>
      <c r="C49" s="139"/>
      <c r="D49" s="139"/>
      <c r="E49" s="139"/>
      <c r="F49" s="140" t="s">
        <v>804</v>
      </c>
      <c r="G49" s="141">
        <v>158</v>
      </c>
      <c r="H49" s="142"/>
      <c r="I49" s="148"/>
      <c r="J49" s="149"/>
      <c r="K49" s="149"/>
      <c r="L49" s="149"/>
      <c r="M49" s="31" t="s">
        <v>712</v>
      </c>
      <c r="N49" s="31" t="s">
        <v>712</v>
      </c>
      <c r="O49" s="139"/>
      <c r="P49" s="139"/>
      <c r="Q49" s="139"/>
      <c r="R49" s="152"/>
      <c r="S49" s="152"/>
      <c r="T49" s="152"/>
      <c r="U49" s="152"/>
      <c r="V49" s="152"/>
      <c r="W49" s="152"/>
      <c r="X49" s="152"/>
      <c r="Y49" s="152"/>
      <c r="Z49" s="152"/>
      <c r="AA49" s="152"/>
      <c r="AB49" s="152"/>
      <c r="AC49" s="152"/>
      <c r="AD49" s="154"/>
      <c r="AE49" s="154"/>
      <c r="AF49" s="154"/>
      <c r="AG49" s="154"/>
      <c r="AH49" s="154"/>
      <c r="AI49" s="154"/>
      <c r="AJ49" s="154"/>
      <c r="AK49" s="154"/>
      <c r="AL49" s="154"/>
      <c r="AM49" s="154"/>
      <c r="AN49" s="154"/>
      <c r="AO49" s="154"/>
      <c r="AP49" s="154"/>
      <c r="AQ49" s="154"/>
    </row>
    <row r="50" spans="1:43" s="5" customFormat="1" ht="150" customHeight="1">
      <c r="A50" s="29">
        <v>14</v>
      </c>
      <c r="B50" s="30" t="s">
        <v>536</v>
      </c>
      <c r="C50" s="30" t="s">
        <v>34</v>
      </c>
      <c r="D50" s="30" t="s">
        <v>152</v>
      </c>
      <c r="E50" s="30" t="s">
        <v>173</v>
      </c>
      <c r="F50" s="31" t="s">
        <v>805</v>
      </c>
      <c r="G50" s="53">
        <f>H50+I50</f>
        <v>94</v>
      </c>
      <c r="H50" s="30"/>
      <c r="I50" s="30">
        <v>94</v>
      </c>
      <c r="J50" s="31"/>
      <c r="K50" s="31"/>
      <c r="L50" s="31"/>
      <c r="M50" s="31" t="s">
        <v>712</v>
      </c>
      <c r="N50" s="31" t="s">
        <v>712</v>
      </c>
      <c r="O50" s="30"/>
      <c r="P50" s="30"/>
      <c r="Q50" s="30"/>
      <c r="AD50" s="8"/>
      <c r="AE50" s="8"/>
      <c r="AF50" s="8"/>
      <c r="AG50" s="8"/>
      <c r="AH50" s="8"/>
      <c r="AI50" s="8"/>
      <c r="AJ50" s="8"/>
      <c r="AK50" s="8"/>
      <c r="AL50" s="8"/>
      <c r="AM50" s="8"/>
      <c r="AN50" s="8"/>
      <c r="AO50" s="8"/>
      <c r="AP50" s="8"/>
      <c r="AQ50" s="8"/>
    </row>
    <row r="51" spans="1:43" s="10" customFormat="1" ht="72" customHeight="1">
      <c r="A51" s="29">
        <v>15</v>
      </c>
      <c r="B51" s="30" t="s">
        <v>715</v>
      </c>
      <c r="C51" s="30" t="s">
        <v>34</v>
      </c>
      <c r="D51" s="30" t="s">
        <v>152</v>
      </c>
      <c r="E51" s="30" t="s">
        <v>173</v>
      </c>
      <c r="F51" s="31" t="s">
        <v>806</v>
      </c>
      <c r="G51" s="53">
        <f>H51+I51</f>
        <v>28</v>
      </c>
      <c r="H51" s="30"/>
      <c r="I51" s="30">
        <v>28</v>
      </c>
      <c r="J51" s="31"/>
      <c r="K51" s="31"/>
      <c r="L51" s="31"/>
      <c r="M51" s="31" t="s">
        <v>258</v>
      </c>
      <c r="N51" s="31"/>
      <c r="O51" s="30" t="s">
        <v>260</v>
      </c>
      <c r="P51" s="30" t="s">
        <v>260</v>
      </c>
      <c r="Q51" s="30"/>
      <c r="R51" s="5"/>
      <c r="S51" s="5"/>
      <c r="T51" s="5"/>
      <c r="U51" s="5"/>
      <c r="V51" s="5"/>
      <c r="W51" s="5"/>
      <c r="X51" s="5"/>
      <c r="Y51" s="5"/>
      <c r="Z51" s="5"/>
      <c r="AA51" s="5"/>
      <c r="AB51" s="5"/>
      <c r="AC51" s="5"/>
      <c r="AD51" s="8"/>
      <c r="AE51" s="8"/>
      <c r="AF51" s="8"/>
      <c r="AG51" s="8"/>
      <c r="AH51" s="8"/>
      <c r="AI51" s="8"/>
      <c r="AJ51" s="8"/>
      <c r="AK51" s="8"/>
      <c r="AL51" s="8"/>
      <c r="AM51" s="8"/>
      <c r="AN51" s="8"/>
      <c r="AO51" s="8"/>
      <c r="AP51" s="8"/>
      <c r="AQ51" s="8"/>
    </row>
    <row r="52" spans="1:43" s="7" customFormat="1" ht="34.950000000000003" customHeight="1">
      <c r="A52" s="29"/>
      <c r="B52" s="597" t="s">
        <v>381</v>
      </c>
      <c r="C52" s="597"/>
      <c r="D52" s="597"/>
      <c r="E52" s="597"/>
      <c r="F52" s="597"/>
      <c r="G52" s="26">
        <f>H52+I52</f>
        <v>416.8</v>
      </c>
      <c r="H52" s="119">
        <f>SUM(H54:H62)</f>
        <v>0</v>
      </c>
      <c r="I52" s="41">
        <f>SUM(I54:I62)</f>
        <v>416.8</v>
      </c>
      <c r="J52" s="31"/>
      <c r="K52" s="31"/>
      <c r="L52" s="31"/>
      <c r="M52" s="31"/>
      <c r="N52" s="31"/>
      <c r="O52" s="30"/>
      <c r="P52" s="30"/>
      <c r="Q52" s="30"/>
      <c r="R52" s="5"/>
      <c r="S52" s="5"/>
      <c r="T52" s="5"/>
      <c r="U52" s="5"/>
      <c r="V52" s="5"/>
      <c r="W52" s="5"/>
      <c r="X52" s="5"/>
      <c r="Y52" s="5"/>
      <c r="Z52" s="5"/>
      <c r="AA52" s="5"/>
      <c r="AB52" s="5"/>
      <c r="AC52" s="5"/>
      <c r="AD52" s="8"/>
      <c r="AE52" s="8"/>
      <c r="AF52" s="8"/>
      <c r="AG52" s="8"/>
      <c r="AH52" s="8"/>
      <c r="AI52" s="8"/>
      <c r="AJ52" s="8"/>
      <c r="AK52" s="8"/>
      <c r="AL52" s="8"/>
      <c r="AM52" s="8"/>
      <c r="AN52" s="8"/>
      <c r="AO52" s="8"/>
      <c r="AP52" s="8"/>
      <c r="AQ52" s="8"/>
    </row>
    <row r="53" spans="1:43" s="7" customFormat="1" ht="75" customHeight="1">
      <c r="A53" s="29"/>
      <c r="B53" s="31" t="s">
        <v>807</v>
      </c>
      <c r="C53" s="31"/>
      <c r="D53" s="31"/>
      <c r="E53" s="31"/>
      <c r="F53" s="31" t="s">
        <v>808</v>
      </c>
      <c r="G53" s="26">
        <v>64.8</v>
      </c>
      <c r="H53" s="119"/>
      <c r="I53" s="41"/>
      <c r="J53" s="31"/>
      <c r="K53" s="31"/>
      <c r="L53" s="31">
        <v>64.8</v>
      </c>
      <c r="M53" s="31"/>
      <c r="N53" s="31"/>
      <c r="O53" s="30"/>
      <c r="P53" s="30"/>
      <c r="Q53" s="30"/>
      <c r="R53" s="5"/>
      <c r="S53" s="5"/>
      <c r="T53" s="5"/>
      <c r="U53" s="5"/>
      <c r="V53" s="5"/>
      <c r="W53" s="5"/>
      <c r="X53" s="5"/>
      <c r="Y53" s="5"/>
      <c r="Z53" s="5"/>
      <c r="AA53" s="5"/>
      <c r="AB53" s="5"/>
      <c r="AC53" s="5"/>
      <c r="AD53" s="8"/>
      <c r="AE53" s="8"/>
      <c r="AF53" s="8"/>
      <c r="AG53" s="8"/>
      <c r="AH53" s="8"/>
      <c r="AI53" s="8"/>
      <c r="AJ53" s="8"/>
      <c r="AK53" s="8"/>
      <c r="AL53" s="8"/>
      <c r="AM53" s="8"/>
      <c r="AN53" s="8"/>
      <c r="AO53" s="8"/>
      <c r="AP53" s="8"/>
      <c r="AQ53" s="8"/>
    </row>
    <row r="54" spans="1:43" s="7" customFormat="1" ht="178.05" customHeight="1">
      <c r="A54" s="29">
        <v>16</v>
      </c>
      <c r="B54" s="30" t="s">
        <v>809</v>
      </c>
      <c r="C54" s="30" t="s">
        <v>34</v>
      </c>
      <c r="D54" s="30" t="s">
        <v>152</v>
      </c>
      <c r="E54" s="30" t="s">
        <v>392</v>
      </c>
      <c r="F54" s="31" t="s">
        <v>810</v>
      </c>
      <c r="G54" s="26">
        <v>169.8</v>
      </c>
      <c r="H54" s="95"/>
      <c r="I54" s="95"/>
      <c r="J54" s="31"/>
      <c r="K54" s="31"/>
      <c r="L54" s="31"/>
      <c r="M54" s="31" t="s">
        <v>493</v>
      </c>
      <c r="N54" s="31" t="s">
        <v>404</v>
      </c>
      <c r="O54" s="30" t="s">
        <v>811</v>
      </c>
      <c r="P54" s="30" t="s">
        <v>406</v>
      </c>
      <c r="Q54" s="30"/>
      <c r="R54" s="5"/>
      <c r="S54" s="5"/>
      <c r="T54" s="5"/>
      <c r="U54" s="5"/>
      <c r="V54" s="5"/>
      <c r="W54" s="5"/>
      <c r="X54" s="5"/>
      <c r="Y54" s="5"/>
      <c r="Z54" s="5"/>
      <c r="AA54" s="5"/>
      <c r="AB54" s="5"/>
      <c r="AC54" s="5"/>
      <c r="AD54" s="8"/>
      <c r="AE54" s="8"/>
      <c r="AF54" s="8"/>
      <c r="AG54" s="8"/>
      <c r="AH54" s="8"/>
      <c r="AI54" s="8"/>
      <c r="AJ54" s="8"/>
      <c r="AK54" s="8"/>
      <c r="AL54" s="8"/>
      <c r="AM54" s="8"/>
      <c r="AN54" s="8"/>
      <c r="AO54" s="8"/>
      <c r="AP54" s="8"/>
      <c r="AQ54" s="8"/>
    </row>
    <row r="55" spans="1:43" s="11" customFormat="1" ht="154.05000000000001" customHeight="1">
      <c r="A55" s="29">
        <v>17</v>
      </c>
      <c r="B55" s="31" t="s">
        <v>812</v>
      </c>
      <c r="C55" s="31" t="s">
        <v>391</v>
      </c>
      <c r="D55" s="31" t="s">
        <v>152</v>
      </c>
      <c r="E55" s="30" t="s">
        <v>392</v>
      </c>
      <c r="F55" s="31" t="s">
        <v>813</v>
      </c>
      <c r="G55" s="53">
        <v>102</v>
      </c>
      <c r="H55" s="30"/>
      <c r="I55" s="30"/>
      <c r="J55" s="31"/>
      <c r="K55" s="31"/>
      <c r="L55" s="31"/>
      <c r="M55" s="31" t="s">
        <v>493</v>
      </c>
      <c r="N55" s="31" t="s">
        <v>404</v>
      </c>
      <c r="O55" s="30" t="s">
        <v>396</v>
      </c>
      <c r="P55" s="30" t="s">
        <v>396</v>
      </c>
      <c r="Q55" s="50"/>
      <c r="R55" s="5"/>
      <c r="S55" s="5"/>
      <c r="T55" s="5"/>
      <c r="U55" s="5"/>
      <c r="V55" s="5"/>
      <c r="W55" s="5"/>
      <c r="X55" s="5"/>
      <c r="Y55" s="5"/>
      <c r="Z55" s="5"/>
      <c r="AA55" s="5"/>
      <c r="AB55" s="5"/>
      <c r="AC55" s="5"/>
      <c r="AD55" s="8"/>
      <c r="AE55" s="8"/>
      <c r="AF55" s="8"/>
      <c r="AG55" s="8"/>
      <c r="AH55" s="8"/>
      <c r="AI55" s="8"/>
      <c r="AJ55" s="8"/>
      <c r="AK55" s="8"/>
      <c r="AL55" s="8"/>
      <c r="AM55" s="8"/>
      <c r="AN55" s="8"/>
      <c r="AO55" s="8"/>
      <c r="AP55" s="8"/>
      <c r="AQ55" s="8"/>
    </row>
    <row r="56" spans="1:43" s="11" customFormat="1" ht="171" customHeight="1">
      <c r="A56" s="29">
        <v>17</v>
      </c>
      <c r="B56" s="31" t="s">
        <v>814</v>
      </c>
      <c r="C56" s="31" t="s">
        <v>391</v>
      </c>
      <c r="D56" s="31" t="s">
        <v>152</v>
      </c>
      <c r="E56" s="30" t="s">
        <v>392</v>
      </c>
      <c r="F56" s="31" t="s">
        <v>815</v>
      </c>
      <c r="G56" s="53">
        <v>16</v>
      </c>
      <c r="H56" s="30"/>
      <c r="I56" s="30"/>
      <c r="J56" s="31"/>
      <c r="K56" s="31"/>
      <c r="L56" s="31"/>
      <c r="M56" s="31" t="s">
        <v>493</v>
      </c>
      <c r="N56" s="31" t="s">
        <v>493</v>
      </c>
      <c r="O56" s="30" t="s">
        <v>396</v>
      </c>
      <c r="P56" s="30" t="s">
        <v>396</v>
      </c>
      <c r="Q56" s="50"/>
      <c r="R56" s="5"/>
      <c r="S56" s="5"/>
      <c r="T56" s="5"/>
      <c r="U56" s="5"/>
      <c r="V56" s="5"/>
      <c r="W56" s="5"/>
      <c r="X56" s="5"/>
      <c r="Y56" s="5"/>
      <c r="Z56" s="5"/>
      <c r="AA56" s="5"/>
      <c r="AB56" s="5"/>
      <c r="AC56" s="5"/>
      <c r="AD56" s="8"/>
      <c r="AE56" s="8"/>
      <c r="AF56" s="8"/>
      <c r="AG56" s="8"/>
      <c r="AH56" s="8"/>
      <c r="AI56" s="8"/>
      <c r="AJ56" s="8"/>
      <c r="AK56" s="8"/>
      <c r="AL56" s="8"/>
      <c r="AM56" s="8"/>
      <c r="AN56" s="8"/>
      <c r="AO56" s="8"/>
      <c r="AP56" s="8"/>
      <c r="AQ56" s="8"/>
    </row>
    <row r="57" spans="1:43" s="11" customFormat="1" ht="142.94999999999999" customHeight="1">
      <c r="A57" s="29">
        <v>17</v>
      </c>
      <c r="B57" s="31" t="s">
        <v>816</v>
      </c>
      <c r="C57" s="31" t="s">
        <v>391</v>
      </c>
      <c r="D57" s="31" t="s">
        <v>152</v>
      </c>
      <c r="E57" s="30" t="s">
        <v>392</v>
      </c>
      <c r="F57" s="31" t="s">
        <v>817</v>
      </c>
      <c r="G57" s="53">
        <v>60</v>
      </c>
      <c r="H57" s="30"/>
      <c r="I57" s="30"/>
      <c r="J57" s="31"/>
      <c r="K57" s="31"/>
      <c r="L57" s="31"/>
      <c r="M57" s="31" t="s">
        <v>394</v>
      </c>
      <c r="N57" s="31" t="s">
        <v>394</v>
      </c>
      <c r="O57" s="30" t="s">
        <v>396</v>
      </c>
      <c r="P57" s="30" t="s">
        <v>396</v>
      </c>
      <c r="Q57" s="50"/>
      <c r="R57" s="5"/>
      <c r="S57" s="5"/>
      <c r="T57" s="5"/>
      <c r="U57" s="5"/>
      <c r="V57" s="5"/>
      <c r="W57" s="5"/>
      <c r="X57" s="5"/>
      <c r="Y57" s="5"/>
      <c r="Z57" s="5"/>
      <c r="AA57" s="5"/>
      <c r="AB57" s="5"/>
      <c r="AC57" s="5"/>
      <c r="AD57" s="8"/>
      <c r="AE57" s="8"/>
      <c r="AF57" s="8"/>
      <c r="AG57" s="8"/>
      <c r="AH57" s="8"/>
      <c r="AI57" s="8"/>
      <c r="AJ57" s="8"/>
      <c r="AK57" s="8"/>
      <c r="AL57" s="8"/>
      <c r="AM57" s="8"/>
      <c r="AN57" s="8"/>
      <c r="AO57" s="8"/>
      <c r="AP57" s="8"/>
      <c r="AQ57" s="8"/>
    </row>
    <row r="58" spans="1:43" s="5" customFormat="1" ht="235.95" customHeight="1">
      <c r="A58" s="29">
        <v>18</v>
      </c>
      <c r="B58" s="30" t="s">
        <v>433</v>
      </c>
      <c r="C58" s="30" t="s">
        <v>34</v>
      </c>
      <c r="D58" s="30" t="s">
        <v>152</v>
      </c>
      <c r="E58" s="30" t="s">
        <v>397</v>
      </c>
      <c r="F58" s="31" t="s">
        <v>818</v>
      </c>
      <c r="G58" s="26">
        <f>H58+I58</f>
        <v>154.19999999999999</v>
      </c>
      <c r="H58" s="40"/>
      <c r="I58" s="40">
        <v>154.19999999999999</v>
      </c>
      <c r="J58" s="31"/>
      <c r="K58" s="31"/>
      <c r="L58" s="31"/>
      <c r="M58" s="31" t="s">
        <v>399</v>
      </c>
      <c r="N58" s="31" t="s">
        <v>399</v>
      </c>
      <c r="O58" s="30" t="s">
        <v>490</v>
      </c>
      <c r="P58" s="30" t="s">
        <v>491</v>
      </c>
      <c r="Q58" s="30"/>
      <c r="AD58" s="8"/>
      <c r="AE58" s="8"/>
      <c r="AF58" s="8"/>
      <c r="AG58" s="8"/>
      <c r="AH58" s="8"/>
      <c r="AI58" s="8"/>
      <c r="AJ58" s="8"/>
      <c r="AK58" s="8"/>
      <c r="AL58" s="8"/>
      <c r="AM58" s="8"/>
      <c r="AN58" s="8"/>
      <c r="AO58" s="8"/>
      <c r="AP58" s="8"/>
      <c r="AQ58" s="8"/>
    </row>
    <row r="59" spans="1:43" ht="108" customHeight="1">
      <c r="A59" s="55"/>
      <c r="B59" s="30" t="s">
        <v>819</v>
      </c>
      <c r="C59" s="55"/>
      <c r="D59" s="55"/>
      <c r="E59" s="55"/>
      <c r="F59" s="31" t="s">
        <v>820</v>
      </c>
      <c r="G59" s="143">
        <v>90</v>
      </c>
      <c r="H59" s="143"/>
      <c r="I59" s="143"/>
      <c r="J59" s="150"/>
      <c r="K59" s="150"/>
      <c r="L59" s="150"/>
      <c r="M59" s="150"/>
    </row>
    <row r="60" spans="1:43" ht="97.95" customHeight="1">
      <c r="A60" s="55"/>
      <c r="B60" s="30" t="s">
        <v>821</v>
      </c>
      <c r="C60" s="55"/>
      <c r="D60" s="55"/>
      <c r="E60" s="55"/>
      <c r="F60" s="31" t="s">
        <v>822</v>
      </c>
      <c r="G60" s="143">
        <v>20</v>
      </c>
      <c r="H60" s="143"/>
      <c r="I60" s="143"/>
      <c r="J60" s="150"/>
      <c r="K60" s="150"/>
      <c r="L60" s="150"/>
      <c r="M60" s="150"/>
      <c r="R60"/>
      <c r="S60"/>
      <c r="T60"/>
      <c r="U60"/>
      <c r="V60"/>
      <c r="W60"/>
      <c r="X60"/>
      <c r="Y60"/>
      <c r="Z60"/>
      <c r="AA60"/>
      <c r="AB60"/>
      <c r="AC60"/>
    </row>
    <row r="61" spans="1:43" s="5" customFormat="1" ht="97.05" customHeight="1">
      <c r="A61" s="29"/>
      <c r="B61" s="30" t="s">
        <v>823</v>
      </c>
      <c r="C61" s="30"/>
      <c r="D61" s="30"/>
      <c r="E61" s="30" t="s">
        <v>824</v>
      </c>
      <c r="F61" s="31" t="s">
        <v>825</v>
      </c>
      <c r="G61" s="124">
        <v>30</v>
      </c>
      <c r="H61" s="40"/>
      <c r="I61" s="40"/>
      <c r="J61" s="31"/>
      <c r="K61" s="31"/>
      <c r="L61" s="31"/>
      <c r="M61" s="31" t="s">
        <v>826</v>
      </c>
      <c r="N61" s="31"/>
      <c r="O61" s="30"/>
      <c r="P61" s="30"/>
      <c r="Q61" s="30"/>
      <c r="AD61" s="8"/>
      <c r="AE61" s="8"/>
      <c r="AF61" s="8"/>
      <c r="AG61" s="8"/>
      <c r="AH61" s="8"/>
      <c r="AI61" s="8"/>
      <c r="AJ61" s="8"/>
      <c r="AK61" s="8"/>
      <c r="AL61" s="8"/>
      <c r="AM61" s="8"/>
      <c r="AN61" s="8"/>
      <c r="AO61" s="8"/>
      <c r="AP61" s="8"/>
      <c r="AQ61" s="8"/>
    </row>
    <row r="62" spans="1:43" s="12" customFormat="1" ht="64.95" customHeight="1">
      <c r="A62" s="29">
        <v>20</v>
      </c>
      <c r="B62" s="30" t="s">
        <v>682</v>
      </c>
      <c r="C62" s="30" t="s">
        <v>34</v>
      </c>
      <c r="D62" s="30" t="s">
        <v>383</v>
      </c>
      <c r="E62" s="30" t="s">
        <v>173</v>
      </c>
      <c r="F62" s="31" t="s">
        <v>827</v>
      </c>
      <c r="G62" s="26">
        <v>262.60000000000002</v>
      </c>
      <c r="H62" s="40"/>
      <c r="I62" s="40">
        <v>262.60000000000002</v>
      </c>
      <c r="J62" s="31"/>
      <c r="K62" s="31"/>
      <c r="L62" s="31"/>
      <c r="M62" s="31" t="s">
        <v>417</v>
      </c>
      <c r="N62" s="31"/>
      <c r="O62" s="30" t="s">
        <v>68</v>
      </c>
      <c r="P62" s="30" t="s">
        <v>173</v>
      </c>
      <c r="Q62" s="30"/>
      <c r="R62" s="5"/>
      <c r="S62" s="5"/>
      <c r="T62" s="5"/>
      <c r="U62" s="5"/>
      <c r="V62" s="5"/>
      <c r="W62" s="5"/>
      <c r="X62" s="5"/>
      <c r="Y62" s="5"/>
      <c r="Z62" s="5"/>
      <c r="AA62" s="5"/>
      <c r="AB62" s="5"/>
      <c r="AC62" s="5"/>
      <c r="AD62" s="8"/>
      <c r="AE62" s="8"/>
      <c r="AF62" s="8"/>
      <c r="AG62" s="8"/>
      <c r="AH62" s="8"/>
      <c r="AI62" s="8"/>
      <c r="AJ62" s="8"/>
      <c r="AK62" s="8"/>
      <c r="AL62" s="8"/>
      <c r="AM62" s="8"/>
      <c r="AN62" s="8"/>
      <c r="AO62" s="8"/>
      <c r="AP62" s="8"/>
      <c r="AQ62" s="8"/>
    </row>
    <row r="63" spans="1:43" s="8" customFormat="1" ht="31.95" customHeight="1">
      <c r="A63" s="37"/>
      <c r="B63" s="598" t="s">
        <v>828</v>
      </c>
      <c r="C63" s="598"/>
      <c r="D63" s="598"/>
      <c r="E63" s="598"/>
      <c r="F63" s="598"/>
      <c r="G63" s="53"/>
      <c r="H63" s="129">
        <f>SUM(H64:H64)</f>
        <v>542</v>
      </c>
      <c r="I63" s="129">
        <f>SUM(I64:I64)</f>
        <v>55</v>
      </c>
      <c r="J63" s="42"/>
      <c r="K63" s="42"/>
      <c r="L63" s="42"/>
      <c r="M63" s="42"/>
      <c r="N63" s="42"/>
      <c r="O63" s="30"/>
      <c r="P63" s="30"/>
      <c r="Q63" s="37"/>
      <c r="R63" s="5"/>
      <c r="S63" s="5"/>
      <c r="T63" s="5"/>
      <c r="U63" s="5"/>
      <c r="V63" s="5"/>
      <c r="W63" s="5"/>
      <c r="X63" s="5"/>
      <c r="Y63" s="5"/>
      <c r="Z63" s="5"/>
      <c r="AA63" s="5"/>
      <c r="AB63" s="5"/>
      <c r="AC63" s="5"/>
    </row>
    <row r="64" spans="1:43" s="5" customFormat="1" ht="43.05" customHeight="1">
      <c r="A64" s="29">
        <v>21</v>
      </c>
      <c r="B64" s="30" t="s">
        <v>411</v>
      </c>
      <c r="C64" s="30" t="s">
        <v>391</v>
      </c>
      <c r="D64" s="30" t="s">
        <v>383</v>
      </c>
      <c r="E64" s="30"/>
      <c r="F64" s="31" t="s">
        <v>542</v>
      </c>
      <c r="G64" s="53">
        <f>H64+I64</f>
        <v>597</v>
      </c>
      <c r="H64" s="30">
        <v>542</v>
      </c>
      <c r="I64" s="30">
        <v>55</v>
      </c>
      <c r="J64" s="31"/>
      <c r="K64" s="31"/>
      <c r="L64" s="31"/>
      <c r="M64" s="31" t="s">
        <v>413</v>
      </c>
      <c r="N64" s="31"/>
      <c r="O64" s="30" t="s">
        <v>59</v>
      </c>
      <c r="P64" s="30" t="s">
        <v>414</v>
      </c>
      <c r="Q64" s="30"/>
      <c r="AD64" s="8"/>
      <c r="AE64" s="8"/>
      <c r="AF64" s="8"/>
      <c r="AG64" s="8"/>
      <c r="AH64" s="8"/>
      <c r="AI64" s="8"/>
      <c r="AJ64" s="8"/>
      <c r="AK64" s="8"/>
      <c r="AL64" s="8"/>
      <c r="AM64" s="8"/>
      <c r="AN64" s="8"/>
      <c r="AO64" s="8"/>
      <c r="AP64" s="8"/>
      <c r="AQ64" s="8"/>
    </row>
    <row r="65" spans="1:39" s="7" customFormat="1" ht="40.950000000000003" customHeight="1">
      <c r="A65" s="91"/>
      <c r="B65" s="597" t="s">
        <v>829</v>
      </c>
      <c r="C65" s="597"/>
      <c r="D65" s="597"/>
      <c r="E65" s="597"/>
      <c r="F65" s="597"/>
      <c r="G65" s="53"/>
      <c r="H65" s="48">
        <f>SUM(H43:H43)</f>
        <v>200</v>
      </c>
      <c r="I65" s="46"/>
      <c r="J65" s="46"/>
      <c r="K65" s="46"/>
      <c r="L65" s="46"/>
      <c r="M65" s="32"/>
      <c r="N65" s="158"/>
      <c r="O65" s="48"/>
      <c r="P65" s="48"/>
      <c r="Q65" s="48"/>
      <c r="Z65" s="52"/>
      <c r="AA65" s="52"/>
      <c r="AB65" s="52"/>
      <c r="AC65" s="52"/>
      <c r="AD65" s="52"/>
      <c r="AE65" s="52"/>
      <c r="AF65" s="52"/>
      <c r="AG65" s="52"/>
      <c r="AH65" s="52"/>
      <c r="AI65" s="52"/>
      <c r="AJ65" s="52"/>
      <c r="AK65" s="52"/>
      <c r="AL65" s="52"/>
      <c r="AM65" s="52"/>
    </row>
    <row r="66" spans="1:39" s="8" customFormat="1" ht="64.05" customHeight="1">
      <c r="A66" s="155">
        <v>2</v>
      </c>
      <c r="B66" s="30" t="s">
        <v>582</v>
      </c>
      <c r="C66" s="30">
        <v>680</v>
      </c>
      <c r="D66" s="30" t="s">
        <v>152</v>
      </c>
      <c r="E66" s="30" t="s">
        <v>173</v>
      </c>
      <c r="F66" s="31" t="s">
        <v>684</v>
      </c>
      <c r="G66" s="53">
        <f>H66</f>
        <v>500</v>
      </c>
      <c r="H66" s="30">
        <v>500</v>
      </c>
      <c r="I66" s="47"/>
      <c r="J66" s="47"/>
      <c r="K66" s="47"/>
      <c r="L66" s="47"/>
      <c r="M66" s="30" t="s">
        <v>63</v>
      </c>
      <c r="N66" s="159"/>
      <c r="O66" s="30" t="s">
        <v>446</v>
      </c>
      <c r="P66" s="30" t="s">
        <v>446</v>
      </c>
      <c r="Q66" s="47"/>
      <c r="R66" s="5"/>
      <c r="S66" s="5"/>
      <c r="T66" s="5"/>
      <c r="U66" s="5"/>
      <c r="V66" s="5"/>
      <c r="W66" s="5"/>
      <c r="X66" s="5"/>
      <c r="Y66" s="5"/>
    </row>
    <row r="67" spans="1:39" ht="14.25" customHeight="1">
      <c r="B67" s="55"/>
      <c r="C67" s="55"/>
      <c r="D67" s="55"/>
      <c r="E67" s="55"/>
      <c r="F67" s="156"/>
      <c r="G67" s="143"/>
      <c r="H67" s="143"/>
      <c r="I67" s="143"/>
      <c r="J67" s="150"/>
      <c r="K67" s="150"/>
      <c r="L67" s="150"/>
      <c r="M67" s="150"/>
    </row>
    <row r="68" spans="1:39" s="7" customFormat="1" ht="34.950000000000003" customHeight="1">
      <c r="A68" s="136"/>
      <c r="B68" s="597"/>
      <c r="C68" s="597"/>
      <c r="D68" s="597"/>
      <c r="E68" s="597"/>
      <c r="F68" s="597"/>
      <c r="G68" s="53"/>
      <c r="H68" s="119" t="e">
        <f>SUM(#REF!)</f>
        <v>#REF!</v>
      </c>
      <c r="I68" s="46"/>
      <c r="J68" s="46"/>
      <c r="K68" s="46"/>
      <c r="L68" s="46"/>
      <c r="M68" s="31"/>
      <c r="N68" s="160"/>
      <c r="O68" s="30"/>
      <c r="P68" s="30"/>
      <c r="Q68" s="30"/>
      <c r="R68" s="5"/>
      <c r="S68" s="5"/>
      <c r="T68" s="5"/>
      <c r="U68" s="5"/>
      <c r="V68" s="5"/>
      <c r="W68" s="5"/>
      <c r="X68" s="5"/>
      <c r="Y68" s="5"/>
      <c r="Z68" s="8"/>
      <c r="AA68" s="8"/>
      <c r="AB68" s="8"/>
      <c r="AC68" s="8"/>
      <c r="AD68" s="8"/>
      <c r="AE68" s="8"/>
      <c r="AF68" s="8"/>
      <c r="AG68" s="8"/>
      <c r="AH68" s="8"/>
      <c r="AI68" s="8"/>
      <c r="AJ68" s="8"/>
      <c r="AK68" s="8"/>
      <c r="AL68" s="8"/>
      <c r="AM68" s="8"/>
    </row>
    <row r="69" spans="1:39" s="8" customFormat="1" ht="45" customHeight="1">
      <c r="A69" s="157"/>
      <c r="B69" s="598" t="s">
        <v>419</v>
      </c>
      <c r="C69" s="598"/>
      <c r="D69" s="598"/>
      <c r="E69" s="598"/>
      <c r="F69" s="598"/>
      <c r="G69" s="53"/>
      <c r="H69" s="129">
        <f>SUM(H70:H70)</f>
        <v>100</v>
      </c>
      <c r="I69" s="47"/>
      <c r="J69" s="47"/>
      <c r="K69" s="47"/>
      <c r="L69" s="47"/>
      <c r="M69" s="42"/>
      <c r="N69" s="113"/>
      <c r="O69" s="30"/>
      <c r="P69" s="30"/>
      <c r="Q69" s="37"/>
      <c r="R69" s="5"/>
      <c r="S69" s="5"/>
      <c r="T69" s="5"/>
      <c r="U69" s="5"/>
      <c r="V69" s="5"/>
      <c r="W69" s="5"/>
      <c r="X69" s="5"/>
      <c r="Y69" s="5"/>
    </row>
    <row r="70" spans="1:39" s="8" customFormat="1" ht="63" customHeight="1">
      <c r="A70" s="136">
        <v>6</v>
      </c>
      <c r="B70" s="30" t="s">
        <v>419</v>
      </c>
      <c r="C70" s="30"/>
      <c r="D70" s="30" t="s">
        <v>152</v>
      </c>
      <c r="E70" s="30"/>
      <c r="F70" s="31" t="s">
        <v>543</v>
      </c>
      <c r="G70" s="53">
        <v>160</v>
      </c>
      <c r="H70" s="30">
        <v>100</v>
      </c>
      <c r="I70" s="47"/>
      <c r="J70" s="47"/>
      <c r="K70" s="47"/>
      <c r="L70" s="47"/>
      <c r="M70" s="31" t="s">
        <v>421</v>
      </c>
      <c r="N70" s="160"/>
      <c r="O70" s="30" t="s">
        <v>59</v>
      </c>
      <c r="P70" s="30" t="s">
        <v>59</v>
      </c>
      <c r="Q70" s="30"/>
      <c r="R70" s="5"/>
      <c r="S70" s="5"/>
      <c r="T70" s="5"/>
      <c r="U70" s="5"/>
      <c r="V70" s="5"/>
      <c r="W70" s="5"/>
      <c r="X70" s="5"/>
      <c r="Y70" s="5"/>
      <c r="Z70" s="5"/>
      <c r="AA70" s="5"/>
      <c r="AB70" s="5"/>
    </row>
  </sheetData>
  <autoFilter ref="A1:Q66" xr:uid="{00000000-0009-0000-0000-000015000000}"/>
  <mergeCells count="37">
    <mergeCell ref="Q3:Q7"/>
    <mergeCell ref="L3:L8"/>
    <mergeCell ref="M4:M7"/>
    <mergeCell ref="N4:N7"/>
    <mergeCell ref="O3:O7"/>
    <mergeCell ref="P3:P7"/>
    <mergeCell ref="B52:F52"/>
    <mergeCell ref="B63:F63"/>
    <mergeCell ref="B65:F65"/>
    <mergeCell ref="B68:F68"/>
    <mergeCell ref="B69:F69"/>
    <mergeCell ref="A31:F31"/>
    <mergeCell ref="B33:F33"/>
    <mergeCell ref="A34:F34"/>
    <mergeCell ref="A37:F37"/>
    <mergeCell ref="A41:F41"/>
    <mergeCell ref="C11:F11"/>
    <mergeCell ref="C15:F15"/>
    <mergeCell ref="A19:F19"/>
    <mergeCell ref="A25:F25"/>
    <mergeCell ref="B28:F28"/>
    <mergeCell ref="A2:Q2"/>
    <mergeCell ref="M3:N3"/>
    <mergeCell ref="A8:F8"/>
    <mergeCell ref="A9:E9"/>
    <mergeCell ref="B10:F10"/>
    <mergeCell ref="A3:A7"/>
    <mergeCell ref="B3:B7"/>
    <mergeCell ref="C3:C7"/>
    <mergeCell ref="D3:D7"/>
    <mergeCell ref="E3:E7"/>
    <mergeCell ref="F3:F7"/>
    <mergeCell ref="G3:G7"/>
    <mergeCell ref="H3:H7"/>
    <mergeCell ref="I3:I7"/>
    <mergeCell ref="J3:J7"/>
    <mergeCell ref="K3:K7"/>
  </mergeCells>
  <phoneticPr fontId="105" type="noConversion"/>
  <printOptions horizontalCentered="1" verticalCentered="1"/>
  <pageMargins left="0.70069444444444495" right="0.70069444444444495" top="0.75138888888888899" bottom="0.75138888888888899" header="0.29861111111111099" footer="0.29861111111111099"/>
  <pageSetup paperSize="8" scale="54" orientation="landscape" r:id="rId1"/>
  <rowBreaks count="1" manualBreakCount="1">
    <brk id="50" max="16" man="1"/>
  </rowBreaks>
  <ignoredErrors>
    <ignoredError sqref="G46 G41:G42 G37:G38 G31:G32 G26:G27 G12 G49:G63 G14:G15 G17:G24" emptyCellReferenc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A68"/>
  <sheetViews>
    <sheetView view="pageBreakPreview" topLeftCell="A61" zoomScaleNormal="74" workbookViewId="0">
      <selection activeCell="A15" sqref="A15:F15"/>
    </sheetView>
  </sheetViews>
  <sheetFormatPr defaultColWidth="9" defaultRowHeight="14.25" customHeight="1"/>
  <cols>
    <col min="1" max="1" width="5.6328125" style="114" customWidth="1"/>
    <col min="2" max="2" width="18.90625" style="13" customWidth="1"/>
    <col min="3" max="3" width="8.6328125" style="13" customWidth="1"/>
    <col min="4" max="4" width="10.1796875" style="13" customWidth="1"/>
    <col min="5" max="5" width="13.7265625" style="13" customWidth="1"/>
    <col min="6" max="6" width="70.08984375" style="14" customWidth="1"/>
    <col min="7" max="7" width="17.7265625" style="106" customWidth="1"/>
    <col min="8" max="8" width="17" style="106" customWidth="1"/>
    <col min="9" max="9" width="17.08984375" style="106" customWidth="1"/>
    <col min="10" max="10" width="52.6328125" style="15" customWidth="1"/>
    <col min="11" max="11" width="54" style="15" customWidth="1"/>
    <col min="12" max="12" width="9.7265625" style="16" customWidth="1"/>
    <col min="13" max="13" width="17.08984375" style="16" customWidth="1"/>
    <col min="14" max="14" width="21.7265625" style="13" customWidth="1"/>
    <col min="15" max="27" width="9" style="18"/>
  </cols>
  <sheetData>
    <row r="1" spans="1:27" ht="25.5" customHeight="1">
      <c r="A1" s="115" t="s">
        <v>437</v>
      </c>
      <c r="B1" s="19"/>
      <c r="C1" s="19"/>
      <c r="D1" s="19"/>
      <c r="E1" s="19"/>
      <c r="F1" s="20"/>
      <c r="G1" s="107"/>
      <c r="H1" s="107"/>
      <c r="I1" s="107"/>
      <c r="J1" s="20"/>
      <c r="K1" s="20"/>
      <c r="L1" s="43"/>
      <c r="M1" s="43"/>
      <c r="N1" s="19"/>
    </row>
    <row r="2" spans="1:27" ht="55.5" customHeight="1">
      <c r="A2" s="582" t="s">
        <v>723</v>
      </c>
      <c r="B2" s="489"/>
      <c r="C2" s="489"/>
      <c r="D2" s="489"/>
      <c r="E2" s="489"/>
      <c r="F2" s="490"/>
      <c r="G2" s="625"/>
      <c r="H2" s="625"/>
      <c r="I2" s="625"/>
      <c r="J2" s="490"/>
      <c r="K2" s="490"/>
      <c r="L2" s="492"/>
      <c r="M2" s="492"/>
      <c r="N2" s="489"/>
    </row>
    <row r="3" spans="1:27" s="2" customFormat="1" ht="45" customHeight="1">
      <c r="A3" s="598" t="s">
        <v>6</v>
      </c>
      <c r="B3" s="600" t="s">
        <v>7</v>
      </c>
      <c r="C3" s="600" t="s">
        <v>8</v>
      </c>
      <c r="D3" s="600" t="s">
        <v>9</v>
      </c>
      <c r="E3" s="600" t="s">
        <v>10</v>
      </c>
      <c r="F3" s="600" t="s">
        <v>11</v>
      </c>
      <c r="G3" s="627" t="s">
        <v>12</v>
      </c>
      <c r="H3" s="627" t="s">
        <v>439</v>
      </c>
      <c r="I3" s="627" t="s">
        <v>440</v>
      </c>
      <c r="J3" s="597" t="s">
        <v>13</v>
      </c>
      <c r="K3" s="597"/>
      <c r="L3" s="600" t="s">
        <v>14</v>
      </c>
      <c r="M3" s="600" t="s">
        <v>15</v>
      </c>
      <c r="N3" s="600" t="s">
        <v>17</v>
      </c>
      <c r="O3" s="51"/>
      <c r="P3" s="51"/>
      <c r="Q3" s="51"/>
      <c r="R3" s="51"/>
      <c r="S3" s="51"/>
      <c r="T3" s="51"/>
      <c r="U3" s="51"/>
      <c r="V3" s="51"/>
      <c r="W3" s="51"/>
      <c r="X3" s="51"/>
      <c r="Y3" s="51"/>
      <c r="Z3" s="51"/>
      <c r="AA3" s="51"/>
    </row>
    <row r="4" spans="1:27" s="2" customFormat="1" ht="20.100000000000001" customHeight="1">
      <c r="A4" s="598"/>
      <c r="B4" s="600"/>
      <c r="C4" s="600"/>
      <c r="D4" s="600"/>
      <c r="E4" s="600"/>
      <c r="F4" s="600"/>
      <c r="G4" s="627"/>
      <c r="H4" s="627"/>
      <c r="I4" s="627"/>
      <c r="J4" s="597" t="s">
        <v>18</v>
      </c>
      <c r="K4" s="606" t="s">
        <v>19</v>
      </c>
      <c r="L4" s="600"/>
      <c r="M4" s="600"/>
      <c r="N4" s="600"/>
      <c r="O4" s="51"/>
      <c r="P4" s="51"/>
      <c r="Q4" s="51"/>
      <c r="R4" s="51"/>
      <c r="S4" s="51"/>
      <c r="T4" s="51"/>
      <c r="U4" s="51"/>
      <c r="V4" s="51"/>
      <c r="W4" s="51"/>
      <c r="X4" s="51"/>
      <c r="Y4" s="51"/>
      <c r="Z4" s="51"/>
      <c r="AA4" s="51"/>
    </row>
    <row r="5" spans="1:27" s="2" customFormat="1" ht="19.5" customHeight="1">
      <c r="A5" s="598"/>
      <c r="B5" s="600"/>
      <c r="C5" s="600"/>
      <c r="D5" s="600"/>
      <c r="E5" s="600"/>
      <c r="F5" s="600"/>
      <c r="G5" s="627"/>
      <c r="H5" s="627"/>
      <c r="I5" s="627"/>
      <c r="J5" s="597"/>
      <c r="K5" s="606"/>
      <c r="L5" s="600"/>
      <c r="M5" s="600"/>
      <c r="N5" s="600"/>
      <c r="O5" s="51"/>
      <c r="P5" s="51"/>
      <c r="Q5" s="51"/>
      <c r="R5" s="51"/>
      <c r="S5" s="51"/>
      <c r="T5" s="51"/>
      <c r="U5" s="51"/>
      <c r="V5" s="51"/>
      <c r="W5" s="51"/>
      <c r="X5" s="51"/>
      <c r="Y5" s="51"/>
      <c r="Z5" s="51"/>
      <c r="AA5" s="51"/>
    </row>
    <row r="6" spans="1:27" s="2" customFormat="1" ht="18" customHeight="1">
      <c r="A6" s="598"/>
      <c r="B6" s="600"/>
      <c r="C6" s="600"/>
      <c r="D6" s="600"/>
      <c r="E6" s="600"/>
      <c r="F6" s="600"/>
      <c r="G6" s="627"/>
      <c r="H6" s="627"/>
      <c r="I6" s="627"/>
      <c r="J6" s="597"/>
      <c r="K6" s="606"/>
      <c r="L6" s="600"/>
      <c r="M6" s="600"/>
      <c r="N6" s="600"/>
      <c r="O6" s="51"/>
      <c r="P6" s="51"/>
      <c r="Q6" s="51"/>
      <c r="R6" s="51"/>
      <c r="S6" s="51"/>
      <c r="T6" s="51"/>
      <c r="U6" s="51"/>
      <c r="V6" s="51"/>
      <c r="W6" s="51"/>
      <c r="X6" s="51"/>
      <c r="Y6" s="51"/>
      <c r="Z6" s="51"/>
      <c r="AA6" s="51"/>
    </row>
    <row r="7" spans="1:27" s="2" customFormat="1" ht="25.95" customHeight="1">
      <c r="A7" s="598"/>
      <c r="B7" s="600"/>
      <c r="C7" s="600"/>
      <c r="D7" s="600"/>
      <c r="E7" s="600"/>
      <c r="F7" s="600"/>
      <c r="G7" s="627"/>
      <c r="H7" s="627"/>
      <c r="I7" s="627"/>
      <c r="J7" s="597"/>
      <c r="K7" s="606"/>
      <c r="L7" s="600"/>
      <c r="M7" s="600"/>
      <c r="N7" s="600"/>
      <c r="O7" s="51"/>
      <c r="P7" s="51"/>
      <c r="Q7" s="51"/>
      <c r="R7" s="51"/>
      <c r="S7" s="51"/>
      <c r="T7" s="51"/>
      <c r="U7" s="51"/>
      <c r="V7" s="51"/>
      <c r="W7" s="51"/>
      <c r="X7" s="51"/>
      <c r="Y7" s="51"/>
      <c r="Z7" s="51"/>
      <c r="AA7" s="51"/>
    </row>
    <row r="8" spans="1:27" s="3" customFormat="1" ht="40.950000000000003" customHeight="1">
      <c r="A8" s="600" t="s">
        <v>830</v>
      </c>
      <c r="B8" s="598"/>
      <c r="C8" s="598"/>
      <c r="D8" s="598"/>
      <c r="E8" s="598"/>
      <c r="F8" s="598"/>
      <c r="G8" s="53">
        <f>G10+G38+G57+G65+G67</f>
        <v>10136</v>
      </c>
      <c r="H8" s="53">
        <f>H10+H38+H57+H65+H67</f>
        <v>5631</v>
      </c>
      <c r="I8" s="53">
        <f>I10+I38+I57+I65+I67</f>
        <v>4505</v>
      </c>
      <c r="J8" s="38"/>
      <c r="K8" s="39"/>
      <c r="L8" s="25"/>
      <c r="M8" s="25"/>
      <c r="N8" s="25"/>
    </row>
    <row r="9" spans="1:27" s="3" customFormat="1" ht="40.950000000000003" customHeight="1">
      <c r="A9" s="613" t="s">
        <v>831</v>
      </c>
      <c r="B9" s="614"/>
      <c r="C9" s="614"/>
      <c r="D9" s="614"/>
      <c r="E9" s="614"/>
      <c r="F9" s="615"/>
      <c r="G9" s="108" t="s">
        <v>832</v>
      </c>
      <c r="H9" s="108" t="s">
        <v>833</v>
      </c>
      <c r="I9" s="108" t="s">
        <v>834</v>
      </c>
      <c r="J9" s="38"/>
      <c r="K9" s="39"/>
      <c r="L9" s="25"/>
      <c r="M9" s="25"/>
      <c r="N9" s="25"/>
    </row>
    <row r="10" spans="1:27" s="4" customFormat="1" ht="42" customHeight="1">
      <c r="A10" s="24"/>
      <c r="B10" s="600" t="s">
        <v>835</v>
      </c>
      <c r="C10" s="600"/>
      <c r="D10" s="600"/>
      <c r="E10" s="600"/>
      <c r="F10" s="601"/>
      <c r="G10" s="53">
        <f>G11+G15+G18+G23+G32+G36</f>
        <v>5934</v>
      </c>
      <c r="H10" s="53">
        <f>H11+H15+H18+H23+H32+H36</f>
        <v>3446</v>
      </c>
      <c r="I10" s="53">
        <f>I11+I15+I18+I23+I32+I36</f>
        <v>2488</v>
      </c>
      <c r="J10" s="38"/>
      <c r="K10" s="39"/>
      <c r="L10" s="25"/>
      <c r="M10" s="25"/>
      <c r="N10" s="25"/>
      <c r="O10" s="8"/>
      <c r="P10" s="8"/>
      <c r="Q10" s="8"/>
      <c r="R10" s="8"/>
      <c r="S10" s="8"/>
      <c r="T10" s="8"/>
      <c r="U10" s="8"/>
      <c r="V10" s="8"/>
      <c r="W10" s="8"/>
      <c r="X10" s="8"/>
      <c r="Y10" s="8"/>
      <c r="Z10" s="8"/>
      <c r="AA10" s="8"/>
    </row>
    <row r="11" spans="1:27" s="4" customFormat="1" ht="42" customHeight="1">
      <c r="A11" s="626" t="s">
        <v>836</v>
      </c>
      <c r="B11" s="626"/>
      <c r="C11" s="626"/>
      <c r="D11" s="626"/>
      <c r="E11" s="626"/>
      <c r="F11" s="626"/>
      <c r="G11" s="53">
        <f>SUM(G12:G14)</f>
        <v>3200</v>
      </c>
      <c r="H11" s="53">
        <f>SUM(H12:H14)</f>
        <v>2400</v>
      </c>
      <c r="I11" s="53">
        <f>SUM(I12:I14)</f>
        <v>800</v>
      </c>
      <c r="J11" s="38"/>
      <c r="K11" s="39"/>
      <c r="L11" s="25"/>
      <c r="M11" s="25"/>
      <c r="N11" s="25"/>
      <c r="O11" s="8"/>
      <c r="P11" s="8"/>
      <c r="Q11" s="8"/>
      <c r="R11" s="8"/>
      <c r="S11" s="8"/>
      <c r="T11" s="8"/>
      <c r="U11" s="8"/>
      <c r="V11" s="8"/>
      <c r="W11" s="8"/>
      <c r="X11" s="8"/>
      <c r="Y11" s="8"/>
      <c r="Z11" s="8"/>
      <c r="AA11" s="8"/>
    </row>
    <row r="12" spans="1:27" s="12" customFormat="1" ht="123" customHeight="1">
      <c r="A12" s="86">
        <v>1</v>
      </c>
      <c r="B12" s="87" t="s">
        <v>837</v>
      </c>
      <c r="C12" s="87" t="s">
        <v>34</v>
      </c>
      <c r="D12" s="87" t="s">
        <v>152</v>
      </c>
      <c r="E12" s="87" t="s">
        <v>36</v>
      </c>
      <c r="F12" s="90" t="s">
        <v>838</v>
      </c>
      <c r="G12" s="89">
        <f>H12+I12</f>
        <v>1600</v>
      </c>
      <c r="H12" s="89">
        <v>1000</v>
      </c>
      <c r="I12" s="89">
        <v>600</v>
      </c>
      <c r="J12" s="88" t="s">
        <v>732</v>
      </c>
      <c r="K12" s="88" t="s">
        <v>839</v>
      </c>
      <c r="L12" s="87" t="s">
        <v>68</v>
      </c>
      <c r="M12" s="87" t="s">
        <v>840</v>
      </c>
      <c r="N12" s="87"/>
      <c r="O12" s="98"/>
      <c r="P12" s="98"/>
      <c r="Q12" s="98"/>
      <c r="R12" s="98"/>
      <c r="S12" s="98"/>
      <c r="T12" s="98"/>
      <c r="U12" s="98"/>
      <c r="V12" s="98"/>
      <c r="W12" s="98"/>
      <c r="X12" s="98"/>
      <c r="Y12" s="98"/>
      <c r="Z12" s="98"/>
      <c r="AA12" s="98"/>
    </row>
    <row r="13" spans="1:27" s="12" customFormat="1" ht="87" customHeight="1">
      <c r="A13" s="86">
        <v>2</v>
      </c>
      <c r="B13" s="87" t="s">
        <v>841</v>
      </c>
      <c r="C13" s="87" t="s">
        <v>34</v>
      </c>
      <c r="D13" s="87" t="s">
        <v>152</v>
      </c>
      <c r="E13" s="87" t="s">
        <v>36</v>
      </c>
      <c r="F13" s="90" t="s">
        <v>842</v>
      </c>
      <c r="G13" s="89">
        <v>400</v>
      </c>
      <c r="H13" s="89">
        <v>200</v>
      </c>
      <c r="I13" s="89">
        <v>200</v>
      </c>
      <c r="J13" s="88" t="s">
        <v>843</v>
      </c>
      <c r="K13" s="88" t="s">
        <v>844</v>
      </c>
      <c r="L13" s="87" t="s">
        <v>68</v>
      </c>
      <c r="M13" s="87" t="s">
        <v>845</v>
      </c>
      <c r="N13" s="87"/>
      <c r="O13" s="98"/>
      <c r="P13" s="98"/>
      <c r="Q13" s="98"/>
      <c r="R13" s="98"/>
      <c r="S13" s="98"/>
      <c r="T13" s="98"/>
      <c r="U13" s="98"/>
      <c r="V13" s="98"/>
      <c r="W13" s="98"/>
      <c r="X13" s="98"/>
      <c r="Y13" s="98"/>
      <c r="Z13" s="98"/>
      <c r="AA13" s="98"/>
    </row>
    <row r="14" spans="1:27" s="100" customFormat="1" ht="318" customHeight="1">
      <c r="A14" s="86">
        <v>3</v>
      </c>
      <c r="B14" s="87" t="s">
        <v>846</v>
      </c>
      <c r="C14" s="87" t="s">
        <v>34</v>
      </c>
      <c r="D14" s="87" t="s">
        <v>152</v>
      </c>
      <c r="E14" s="87" t="s">
        <v>701</v>
      </c>
      <c r="F14" s="88" t="s">
        <v>847</v>
      </c>
      <c r="G14" s="89">
        <v>1200</v>
      </c>
      <c r="H14" s="89">
        <v>1200</v>
      </c>
      <c r="I14" s="89"/>
      <c r="J14" s="88" t="s">
        <v>702</v>
      </c>
      <c r="K14" s="88" t="s">
        <v>848</v>
      </c>
      <c r="L14" s="87" t="s">
        <v>68</v>
      </c>
      <c r="M14" s="87" t="s">
        <v>849</v>
      </c>
      <c r="N14" s="87"/>
      <c r="O14" s="12"/>
      <c r="P14" s="12"/>
      <c r="Q14" s="12"/>
      <c r="R14" s="12"/>
      <c r="S14" s="12"/>
      <c r="T14" s="12"/>
      <c r="U14" s="12"/>
      <c r="V14" s="12"/>
      <c r="W14" s="12"/>
      <c r="X14" s="12"/>
      <c r="Y14" s="12"/>
      <c r="Z14" s="12"/>
      <c r="AA14" s="12"/>
    </row>
    <row r="15" spans="1:27" s="5" customFormat="1" ht="39" customHeight="1">
      <c r="A15" s="601" t="s">
        <v>740</v>
      </c>
      <c r="B15" s="601"/>
      <c r="C15" s="601"/>
      <c r="D15" s="601"/>
      <c r="E15" s="601"/>
      <c r="F15" s="601"/>
      <c r="G15" s="53">
        <f>G16+G17</f>
        <v>500</v>
      </c>
      <c r="H15" s="53"/>
      <c r="I15" s="53">
        <f>I16+I17</f>
        <v>500</v>
      </c>
      <c r="J15" s="31"/>
      <c r="K15" s="31"/>
      <c r="L15" s="30"/>
      <c r="M15" s="30"/>
      <c r="N15" s="30"/>
      <c r="O15" s="8"/>
      <c r="P15" s="8"/>
      <c r="Q15" s="8"/>
      <c r="R15" s="8"/>
      <c r="S15" s="8"/>
      <c r="T15" s="8"/>
      <c r="U15" s="8"/>
      <c r="V15" s="8"/>
      <c r="W15" s="8"/>
      <c r="X15" s="8"/>
      <c r="Y15" s="8"/>
      <c r="Z15" s="8"/>
      <c r="AA15" s="8"/>
    </row>
    <row r="16" spans="1:27" s="12" customFormat="1" ht="172.05" customHeight="1">
      <c r="A16" s="86">
        <v>4</v>
      </c>
      <c r="B16" s="87" t="s">
        <v>741</v>
      </c>
      <c r="C16" s="87" t="s">
        <v>34</v>
      </c>
      <c r="D16" s="87" t="s">
        <v>152</v>
      </c>
      <c r="E16" s="87" t="s">
        <v>36</v>
      </c>
      <c r="F16" s="88" t="s">
        <v>742</v>
      </c>
      <c r="G16" s="89">
        <v>400</v>
      </c>
      <c r="H16" s="89"/>
      <c r="I16" s="89">
        <v>400</v>
      </c>
      <c r="J16" s="88" t="s">
        <v>743</v>
      </c>
      <c r="K16" s="88" t="s">
        <v>850</v>
      </c>
      <c r="L16" s="87" t="s">
        <v>461</v>
      </c>
      <c r="M16" s="87" t="s">
        <v>461</v>
      </c>
      <c r="N16" s="87"/>
      <c r="O16" s="98"/>
      <c r="P16" s="98"/>
      <c r="Q16" s="98"/>
      <c r="R16" s="98"/>
      <c r="S16" s="98"/>
      <c r="T16" s="98"/>
      <c r="U16" s="98"/>
      <c r="V16" s="98"/>
      <c r="W16" s="98"/>
      <c r="X16" s="98"/>
      <c r="Y16" s="98"/>
      <c r="Z16" s="98"/>
      <c r="AA16" s="98"/>
    </row>
    <row r="17" spans="1:27" s="12" customFormat="1" ht="267" customHeight="1">
      <c r="A17" s="86">
        <v>5</v>
      </c>
      <c r="B17" s="87" t="s">
        <v>745</v>
      </c>
      <c r="C17" s="87" t="s">
        <v>34</v>
      </c>
      <c r="D17" s="87" t="s">
        <v>152</v>
      </c>
      <c r="E17" s="87" t="s">
        <v>36</v>
      </c>
      <c r="F17" s="109" t="s">
        <v>851</v>
      </c>
      <c r="G17" s="89">
        <v>100</v>
      </c>
      <c r="H17" s="89"/>
      <c r="I17" s="89">
        <v>100</v>
      </c>
      <c r="J17" s="88" t="s">
        <v>449</v>
      </c>
      <c r="K17" s="88" t="s">
        <v>747</v>
      </c>
      <c r="L17" s="87" t="s">
        <v>461</v>
      </c>
      <c r="M17" s="87" t="s">
        <v>461</v>
      </c>
      <c r="N17" s="87"/>
      <c r="O17" s="98"/>
      <c r="P17" s="98"/>
      <c r="Q17" s="98"/>
      <c r="R17" s="98"/>
      <c r="S17" s="98"/>
      <c r="T17" s="98"/>
      <c r="U17" s="98"/>
      <c r="V17" s="98"/>
      <c r="W17" s="98"/>
      <c r="X17" s="98"/>
      <c r="Y17" s="98"/>
      <c r="Z17" s="98"/>
      <c r="AA17" s="98"/>
    </row>
    <row r="18" spans="1:27" s="12" customFormat="1" ht="31.95" customHeight="1">
      <c r="A18" s="626" t="s">
        <v>852</v>
      </c>
      <c r="B18" s="626"/>
      <c r="C18" s="626"/>
      <c r="D18" s="626"/>
      <c r="E18" s="626"/>
      <c r="F18" s="626"/>
      <c r="G18" s="116">
        <v>470</v>
      </c>
      <c r="H18" s="116">
        <v>264</v>
      </c>
      <c r="I18" s="116">
        <v>206</v>
      </c>
      <c r="J18" s="88"/>
      <c r="K18" s="88"/>
      <c r="L18" s="87"/>
      <c r="M18" s="87"/>
      <c r="N18" s="87"/>
    </row>
    <row r="19" spans="1:27" s="12" customFormat="1" ht="187.05" customHeight="1">
      <c r="A19" s="86">
        <v>6</v>
      </c>
      <c r="B19" s="87" t="s">
        <v>853</v>
      </c>
      <c r="C19" s="87" t="s">
        <v>34</v>
      </c>
      <c r="D19" s="87" t="s">
        <v>152</v>
      </c>
      <c r="E19" s="87" t="s">
        <v>36</v>
      </c>
      <c r="F19" s="88" t="s">
        <v>854</v>
      </c>
      <c r="G19" s="89">
        <f>H19+I19</f>
        <v>120</v>
      </c>
      <c r="H19" s="89"/>
      <c r="I19" s="89">
        <v>120</v>
      </c>
      <c r="J19" s="88" t="s">
        <v>855</v>
      </c>
      <c r="K19" s="88" t="s">
        <v>856</v>
      </c>
      <c r="L19" s="87" t="s">
        <v>552</v>
      </c>
      <c r="M19" s="87" t="s">
        <v>552</v>
      </c>
      <c r="N19" s="87"/>
      <c r="O19" s="98"/>
      <c r="P19" s="98"/>
      <c r="Q19" s="98"/>
      <c r="R19" s="98"/>
      <c r="S19" s="98"/>
      <c r="T19" s="98"/>
      <c r="U19" s="98"/>
      <c r="V19" s="98"/>
      <c r="W19" s="98"/>
      <c r="X19" s="98"/>
      <c r="Y19" s="98"/>
      <c r="Z19" s="98"/>
      <c r="AA19" s="98"/>
    </row>
    <row r="20" spans="1:27" s="12" customFormat="1" ht="163.95" customHeight="1">
      <c r="A20" s="86">
        <v>7</v>
      </c>
      <c r="B20" s="87" t="s">
        <v>857</v>
      </c>
      <c r="C20" s="87" t="s">
        <v>34</v>
      </c>
      <c r="D20" s="87" t="s">
        <v>152</v>
      </c>
      <c r="E20" s="87" t="s">
        <v>36</v>
      </c>
      <c r="F20" s="90" t="s">
        <v>858</v>
      </c>
      <c r="G20" s="89">
        <v>250</v>
      </c>
      <c r="H20" s="89">
        <v>164</v>
      </c>
      <c r="I20" s="89">
        <v>86</v>
      </c>
      <c r="J20" s="88" t="s">
        <v>855</v>
      </c>
      <c r="K20" s="88" t="s">
        <v>859</v>
      </c>
      <c r="L20" s="87" t="s">
        <v>552</v>
      </c>
      <c r="M20" s="87" t="s">
        <v>552</v>
      </c>
      <c r="N20" s="87"/>
      <c r="O20" s="98"/>
      <c r="P20" s="98"/>
      <c r="Q20" s="98"/>
      <c r="R20" s="98"/>
      <c r="S20" s="98"/>
      <c r="T20" s="98"/>
      <c r="U20" s="98"/>
      <c r="V20" s="98"/>
      <c r="W20" s="98"/>
      <c r="X20" s="98"/>
      <c r="Y20" s="98"/>
      <c r="Z20" s="98"/>
      <c r="AA20" s="98"/>
    </row>
    <row r="21" spans="1:27" s="12" customFormat="1" ht="96" customHeight="1">
      <c r="A21" s="86">
        <v>8</v>
      </c>
      <c r="B21" s="87" t="s">
        <v>860</v>
      </c>
      <c r="C21" s="87" t="s">
        <v>34</v>
      </c>
      <c r="D21" s="87" t="s">
        <v>152</v>
      </c>
      <c r="E21" s="87" t="s">
        <v>36</v>
      </c>
      <c r="F21" s="90" t="s">
        <v>861</v>
      </c>
      <c r="G21" s="89">
        <v>60</v>
      </c>
      <c r="H21" s="89">
        <v>60</v>
      </c>
      <c r="I21" s="89"/>
      <c r="J21" s="88" t="s">
        <v>92</v>
      </c>
      <c r="K21" s="88" t="s">
        <v>862</v>
      </c>
      <c r="L21" s="87" t="s">
        <v>552</v>
      </c>
      <c r="M21" s="87" t="s">
        <v>552</v>
      </c>
      <c r="N21" s="87"/>
      <c r="O21" s="98"/>
      <c r="P21" s="98"/>
      <c r="Q21" s="98"/>
      <c r="R21" s="98"/>
      <c r="S21" s="98"/>
      <c r="T21" s="98"/>
      <c r="U21" s="98"/>
      <c r="V21" s="98"/>
      <c r="W21" s="98"/>
      <c r="X21" s="98"/>
      <c r="Y21" s="98"/>
      <c r="Z21" s="98"/>
      <c r="AA21" s="98"/>
    </row>
    <row r="22" spans="1:27" s="12" customFormat="1" ht="249" customHeight="1">
      <c r="A22" s="86">
        <v>9</v>
      </c>
      <c r="B22" s="87" t="s">
        <v>863</v>
      </c>
      <c r="C22" s="87" t="s">
        <v>34</v>
      </c>
      <c r="D22" s="87" t="s">
        <v>152</v>
      </c>
      <c r="E22" s="87" t="s">
        <v>36</v>
      </c>
      <c r="F22" s="90" t="s">
        <v>864</v>
      </c>
      <c r="G22" s="89">
        <v>40</v>
      </c>
      <c r="H22" s="89">
        <v>40</v>
      </c>
      <c r="I22" s="89"/>
      <c r="J22" s="88" t="s">
        <v>865</v>
      </c>
      <c r="K22" s="88" t="s">
        <v>865</v>
      </c>
      <c r="L22" s="87" t="s">
        <v>552</v>
      </c>
      <c r="M22" s="87" t="s">
        <v>552</v>
      </c>
      <c r="N22" s="87"/>
      <c r="O22" s="98"/>
      <c r="P22" s="98"/>
      <c r="Q22" s="98"/>
      <c r="R22" s="98"/>
      <c r="S22" s="98"/>
      <c r="T22" s="98"/>
      <c r="U22" s="98"/>
      <c r="V22" s="98"/>
      <c r="W22" s="98"/>
      <c r="X22" s="98"/>
      <c r="Y22" s="98"/>
      <c r="Z22" s="98"/>
      <c r="AA22" s="98"/>
    </row>
    <row r="23" spans="1:27" s="12" customFormat="1" ht="43.05" customHeight="1">
      <c r="A23" s="626" t="s">
        <v>866</v>
      </c>
      <c r="B23" s="626"/>
      <c r="C23" s="626"/>
      <c r="D23" s="626"/>
      <c r="E23" s="626"/>
      <c r="F23" s="626"/>
      <c r="G23" s="116">
        <v>581</v>
      </c>
      <c r="H23" s="116">
        <v>122</v>
      </c>
      <c r="I23" s="116">
        <v>459</v>
      </c>
      <c r="J23" s="88"/>
      <c r="K23" s="88"/>
      <c r="L23" s="87"/>
      <c r="M23" s="87"/>
      <c r="N23" s="87"/>
      <c r="O23" s="98"/>
      <c r="P23" s="98"/>
      <c r="Q23" s="98"/>
      <c r="R23" s="98"/>
      <c r="S23" s="98"/>
      <c r="T23" s="98"/>
      <c r="U23" s="98"/>
      <c r="V23" s="98"/>
      <c r="W23" s="98"/>
      <c r="X23" s="98"/>
      <c r="Y23" s="98"/>
      <c r="Z23" s="98"/>
      <c r="AA23" s="98"/>
    </row>
    <row r="24" spans="1:27" s="84" customFormat="1" ht="184.95" customHeight="1">
      <c r="A24" s="117">
        <v>10</v>
      </c>
      <c r="B24" s="90" t="s">
        <v>867</v>
      </c>
      <c r="C24" s="93" t="s">
        <v>34</v>
      </c>
      <c r="D24" s="93" t="s">
        <v>152</v>
      </c>
      <c r="E24" s="93" t="s">
        <v>868</v>
      </c>
      <c r="F24" s="90" t="s">
        <v>869</v>
      </c>
      <c r="G24" s="118">
        <v>16</v>
      </c>
      <c r="H24" s="118"/>
      <c r="I24" s="118">
        <v>16</v>
      </c>
      <c r="J24" s="90" t="s">
        <v>870</v>
      </c>
      <c r="K24" s="90" t="s">
        <v>871</v>
      </c>
      <c r="L24" s="93" t="s">
        <v>68</v>
      </c>
      <c r="M24" s="93" t="s">
        <v>552</v>
      </c>
      <c r="N24" s="628" t="s">
        <v>872</v>
      </c>
      <c r="O24" s="99"/>
      <c r="P24" s="99"/>
      <c r="Q24" s="99"/>
      <c r="R24" s="99"/>
      <c r="S24" s="99"/>
      <c r="T24" s="99"/>
      <c r="U24" s="99"/>
      <c r="V24" s="99"/>
      <c r="W24" s="99"/>
      <c r="X24" s="99"/>
      <c r="Y24" s="99"/>
      <c r="Z24" s="99"/>
      <c r="AA24" s="99"/>
    </row>
    <row r="25" spans="1:27" s="84" customFormat="1" ht="138" customHeight="1">
      <c r="A25" s="117">
        <v>11</v>
      </c>
      <c r="B25" s="90" t="s">
        <v>873</v>
      </c>
      <c r="C25" s="93" t="s">
        <v>34</v>
      </c>
      <c r="D25" s="93" t="s">
        <v>152</v>
      </c>
      <c r="E25" s="93" t="s">
        <v>868</v>
      </c>
      <c r="F25" s="90" t="s">
        <v>874</v>
      </c>
      <c r="G25" s="118">
        <v>23</v>
      </c>
      <c r="H25" s="118"/>
      <c r="I25" s="118">
        <v>23</v>
      </c>
      <c r="J25" s="90" t="s">
        <v>870</v>
      </c>
      <c r="K25" s="90" t="s">
        <v>871</v>
      </c>
      <c r="L25" s="93" t="s">
        <v>68</v>
      </c>
      <c r="M25" s="93" t="s">
        <v>552</v>
      </c>
      <c r="N25" s="629"/>
      <c r="O25" s="99"/>
      <c r="P25" s="99"/>
      <c r="Q25" s="99"/>
      <c r="R25" s="99"/>
      <c r="S25" s="99"/>
      <c r="T25" s="99"/>
      <c r="U25" s="99"/>
      <c r="V25" s="99"/>
      <c r="W25" s="99"/>
      <c r="X25" s="99"/>
      <c r="Y25" s="99"/>
      <c r="Z25" s="99"/>
      <c r="AA25" s="99"/>
    </row>
    <row r="26" spans="1:27" s="84" customFormat="1" ht="129" customHeight="1">
      <c r="A26" s="117">
        <v>12</v>
      </c>
      <c r="B26" s="90" t="s">
        <v>875</v>
      </c>
      <c r="C26" s="93" t="s">
        <v>34</v>
      </c>
      <c r="D26" s="93" t="s">
        <v>152</v>
      </c>
      <c r="E26" s="93" t="s">
        <v>269</v>
      </c>
      <c r="F26" s="90" t="s">
        <v>876</v>
      </c>
      <c r="G26" s="118">
        <v>72</v>
      </c>
      <c r="H26" s="118">
        <v>21</v>
      </c>
      <c r="I26" s="118">
        <v>51</v>
      </c>
      <c r="J26" s="90" t="s">
        <v>877</v>
      </c>
      <c r="K26" s="90" t="s">
        <v>878</v>
      </c>
      <c r="L26" s="93" t="s">
        <v>68</v>
      </c>
      <c r="M26" s="93" t="s">
        <v>552</v>
      </c>
      <c r="N26" s="629"/>
      <c r="O26" s="99"/>
      <c r="P26" s="99"/>
      <c r="Q26" s="99"/>
      <c r="R26" s="99"/>
      <c r="S26" s="99"/>
      <c r="T26" s="99"/>
      <c r="U26" s="99"/>
      <c r="V26" s="99"/>
      <c r="W26" s="99"/>
      <c r="X26" s="99"/>
      <c r="Y26" s="99"/>
      <c r="Z26" s="99"/>
      <c r="AA26" s="99"/>
    </row>
    <row r="27" spans="1:27" s="84" customFormat="1" ht="148.94999999999999" customHeight="1">
      <c r="A27" s="117">
        <v>13</v>
      </c>
      <c r="B27" s="90" t="s">
        <v>879</v>
      </c>
      <c r="C27" s="93" t="s">
        <v>34</v>
      </c>
      <c r="D27" s="93" t="s">
        <v>152</v>
      </c>
      <c r="E27" s="93" t="s">
        <v>157</v>
      </c>
      <c r="F27" s="90" t="s">
        <v>880</v>
      </c>
      <c r="G27" s="118">
        <v>70</v>
      </c>
      <c r="H27" s="118">
        <v>21</v>
      </c>
      <c r="I27" s="118">
        <v>49</v>
      </c>
      <c r="J27" s="90" t="s">
        <v>881</v>
      </c>
      <c r="K27" s="90" t="s">
        <v>878</v>
      </c>
      <c r="L27" s="93" t="s">
        <v>68</v>
      </c>
      <c r="M27" s="93" t="s">
        <v>552</v>
      </c>
      <c r="N27" s="629"/>
      <c r="O27" s="99"/>
      <c r="P27" s="99"/>
      <c r="Q27" s="99"/>
      <c r="R27" s="99"/>
      <c r="S27" s="99"/>
      <c r="T27" s="99"/>
      <c r="U27" s="99"/>
      <c r="V27" s="99"/>
      <c r="W27" s="99"/>
      <c r="X27" s="99"/>
      <c r="Y27" s="99"/>
      <c r="Z27" s="99"/>
      <c r="AA27" s="99"/>
    </row>
    <row r="28" spans="1:27" s="84" customFormat="1" ht="129" customHeight="1">
      <c r="A28" s="117">
        <v>14</v>
      </c>
      <c r="B28" s="93" t="s">
        <v>882</v>
      </c>
      <c r="C28" s="93" t="s">
        <v>34</v>
      </c>
      <c r="D28" s="93" t="s">
        <v>152</v>
      </c>
      <c r="E28" s="93" t="s">
        <v>232</v>
      </c>
      <c r="F28" s="90" t="s">
        <v>883</v>
      </c>
      <c r="G28" s="118">
        <v>100</v>
      </c>
      <c r="H28" s="118">
        <v>20</v>
      </c>
      <c r="I28" s="118">
        <v>80</v>
      </c>
      <c r="J28" s="90" t="s">
        <v>884</v>
      </c>
      <c r="K28" s="90" t="s">
        <v>885</v>
      </c>
      <c r="L28" s="93" t="s">
        <v>68</v>
      </c>
      <c r="M28" s="93" t="s">
        <v>552</v>
      </c>
      <c r="N28" s="629"/>
      <c r="O28" s="99"/>
      <c r="P28" s="99"/>
      <c r="Q28" s="99"/>
      <c r="R28" s="99"/>
      <c r="S28" s="99"/>
      <c r="T28" s="99"/>
      <c r="U28" s="99"/>
      <c r="V28" s="99"/>
      <c r="W28" s="99"/>
      <c r="X28" s="99"/>
      <c r="Y28" s="99"/>
      <c r="Z28" s="99"/>
      <c r="AA28" s="99"/>
    </row>
    <row r="29" spans="1:27" s="84" customFormat="1" ht="121.95" customHeight="1">
      <c r="A29" s="132">
        <v>15</v>
      </c>
      <c r="B29" s="93" t="s">
        <v>886</v>
      </c>
      <c r="C29" s="93" t="s">
        <v>34</v>
      </c>
      <c r="D29" s="93" t="s">
        <v>152</v>
      </c>
      <c r="E29" s="93" t="s">
        <v>232</v>
      </c>
      <c r="F29" s="90" t="s">
        <v>887</v>
      </c>
      <c r="G29" s="118">
        <v>100</v>
      </c>
      <c r="H29" s="118">
        <v>20</v>
      </c>
      <c r="I29" s="118">
        <v>80</v>
      </c>
      <c r="J29" s="90" t="s">
        <v>888</v>
      </c>
      <c r="K29" s="90" t="s">
        <v>885</v>
      </c>
      <c r="L29" s="93" t="s">
        <v>68</v>
      </c>
      <c r="M29" s="93" t="s">
        <v>552</v>
      </c>
      <c r="N29" s="629"/>
      <c r="O29" s="99"/>
      <c r="P29" s="99"/>
      <c r="Q29" s="99"/>
      <c r="R29" s="99"/>
      <c r="S29" s="99"/>
      <c r="T29" s="99"/>
      <c r="U29" s="99"/>
      <c r="V29" s="99"/>
      <c r="W29" s="99"/>
      <c r="X29" s="99"/>
      <c r="Y29" s="99"/>
      <c r="Z29" s="99"/>
      <c r="AA29" s="99"/>
    </row>
    <row r="30" spans="1:27" s="84" customFormat="1" ht="123" customHeight="1">
      <c r="A30" s="132">
        <v>16</v>
      </c>
      <c r="B30" s="93" t="s">
        <v>889</v>
      </c>
      <c r="C30" s="93" t="s">
        <v>34</v>
      </c>
      <c r="D30" s="93" t="s">
        <v>152</v>
      </c>
      <c r="E30" s="93" t="s">
        <v>232</v>
      </c>
      <c r="F30" s="90" t="s">
        <v>890</v>
      </c>
      <c r="G30" s="118">
        <v>100</v>
      </c>
      <c r="H30" s="118">
        <v>20</v>
      </c>
      <c r="I30" s="118">
        <v>80</v>
      </c>
      <c r="J30" s="90" t="s">
        <v>888</v>
      </c>
      <c r="K30" s="90" t="s">
        <v>885</v>
      </c>
      <c r="L30" s="93" t="s">
        <v>68</v>
      </c>
      <c r="M30" s="93" t="s">
        <v>552</v>
      </c>
      <c r="N30" s="629"/>
      <c r="O30" s="99"/>
      <c r="P30" s="99"/>
      <c r="Q30" s="99"/>
      <c r="R30" s="99"/>
      <c r="S30" s="99"/>
      <c r="T30" s="99"/>
      <c r="U30" s="99"/>
      <c r="V30" s="99"/>
      <c r="W30" s="99"/>
      <c r="X30" s="99"/>
      <c r="Y30" s="99"/>
      <c r="Z30" s="99"/>
      <c r="AA30" s="99"/>
    </row>
    <row r="31" spans="1:27" s="84" customFormat="1" ht="136.94999999999999" customHeight="1">
      <c r="A31" s="132">
        <v>17</v>
      </c>
      <c r="B31" s="93" t="s">
        <v>891</v>
      </c>
      <c r="C31" s="93" t="s">
        <v>34</v>
      </c>
      <c r="D31" s="93" t="s">
        <v>152</v>
      </c>
      <c r="E31" s="93" t="s">
        <v>232</v>
      </c>
      <c r="F31" s="90" t="s">
        <v>892</v>
      </c>
      <c r="G31" s="118">
        <f t="shared" ref="G31:G37" si="0">H31+I31</f>
        <v>100</v>
      </c>
      <c r="H31" s="118">
        <v>20</v>
      </c>
      <c r="I31" s="118">
        <v>80</v>
      </c>
      <c r="J31" s="90" t="s">
        <v>888</v>
      </c>
      <c r="K31" s="90" t="s">
        <v>885</v>
      </c>
      <c r="L31" s="93" t="s">
        <v>68</v>
      </c>
      <c r="M31" s="93" t="s">
        <v>552</v>
      </c>
      <c r="N31" s="630"/>
      <c r="O31" s="99"/>
      <c r="P31" s="99"/>
      <c r="Q31" s="99"/>
      <c r="R31" s="99"/>
      <c r="S31" s="99"/>
      <c r="T31" s="99"/>
      <c r="U31" s="99"/>
      <c r="V31" s="99"/>
      <c r="W31" s="99"/>
      <c r="X31" s="99"/>
      <c r="Y31" s="99"/>
      <c r="Z31" s="99"/>
      <c r="AA31" s="99"/>
    </row>
    <row r="32" spans="1:27" s="5" customFormat="1" ht="42" customHeight="1">
      <c r="A32" s="601" t="s">
        <v>893</v>
      </c>
      <c r="B32" s="601"/>
      <c r="C32" s="601"/>
      <c r="D32" s="601"/>
      <c r="E32" s="601"/>
      <c r="F32" s="601"/>
      <c r="G32" s="53">
        <f t="shared" si="0"/>
        <v>660</v>
      </c>
      <c r="H32" s="53">
        <f>SUM(H33:H35)</f>
        <v>660</v>
      </c>
      <c r="I32" s="53"/>
      <c r="J32" s="31"/>
      <c r="K32" s="31"/>
      <c r="L32" s="30"/>
      <c r="M32" s="30"/>
      <c r="N32" s="30"/>
      <c r="O32" s="8"/>
      <c r="P32" s="8"/>
      <c r="Q32" s="8"/>
      <c r="R32" s="8"/>
      <c r="S32" s="8"/>
      <c r="T32" s="8"/>
      <c r="U32" s="8"/>
      <c r="V32" s="8"/>
      <c r="W32" s="8"/>
      <c r="X32" s="8"/>
      <c r="Y32" s="8"/>
      <c r="Z32" s="8"/>
      <c r="AA32" s="8"/>
    </row>
    <row r="33" spans="1:27" s="12" customFormat="1" ht="180" customHeight="1">
      <c r="A33" s="86">
        <v>18</v>
      </c>
      <c r="B33" s="88" t="s">
        <v>760</v>
      </c>
      <c r="C33" s="88" t="s">
        <v>34</v>
      </c>
      <c r="D33" s="88" t="s">
        <v>152</v>
      </c>
      <c r="E33" s="87" t="s">
        <v>894</v>
      </c>
      <c r="F33" s="88" t="s">
        <v>895</v>
      </c>
      <c r="G33" s="89">
        <f t="shared" si="0"/>
        <v>280</v>
      </c>
      <c r="H33" s="89">
        <v>280</v>
      </c>
      <c r="I33" s="89"/>
      <c r="J33" s="88" t="s">
        <v>896</v>
      </c>
      <c r="K33" s="90" t="s">
        <v>897</v>
      </c>
      <c r="L33" s="87" t="s">
        <v>898</v>
      </c>
      <c r="M33" s="87" t="s">
        <v>899</v>
      </c>
      <c r="N33" s="87"/>
      <c r="O33" s="98"/>
      <c r="P33" s="98"/>
      <c r="Q33" s="98"/>
      <c r="R33" s="98"/>
      <c r="S33" s="98"/>
      <c r="T33" s="98"/>
      <c r="U33" s="98"/>
      <c r="V33" s="98"/>
      <c r="W33" s="98"/>
      <c r="X33" s="98"/>
      <c r="Y33" s="98"/>
      <c r="Z33" s="98"/>
      <c r="AA33" s="98"/>
    </row>
    <row r="34" spans="1:27" s="12" customFormat="1" ht="222" customHeight="1">
      <c r="A34" s="86">
        <v>19</v>
      </c>
      <c r="B34" s="87" t="s">
        <v>764</v>
      </c>
      <c r="C34" s="87" t="s">
        <v>34</v>
      </c>
      <c r="D34" s="87" t="s">
        <v>152</v>
      </c>
      <c r="E34" s="87" t="s">
        <v>900</v>
      </c>
      <c r="F34" s="88" t="s">
        <v>765</v>
      </c>
      <c r="G34" s="89">
        <f t="shared" si="0"/>
        <v>350</v>
      </c>
      <c r="H34" s="89">
        <v>350</v>
      </c>
      <c r="I34" s="89"/>
      <c r="J34" s="90" t="s">
        <v>901</v>
      </c>
      <c r="K34" s="90" t="s">
        <v>902</v>
      </c>
      <c r="L34" s="87" t="s">
        <v>898</v>
      </c>
      <c r="M34" s="87" t="s">
        <v>903</v>
      </c>
      <c r="N34" s="87"/>
      <c r="O34" s="98"/>
      <c r="P34" s="98"/>
      <c r="Q34" s="98"/>
      <c r="R34" s="98"/>
      <c r="S34" s="98"/>
      <c r="T34" s="98"/>
      <c r="U34" s="98"/>
      <c r="V34" s="98"/>
      <c r="W34" s="98"/>
      <c r="X34" s="98"/>
      <c r="Y34" s="98"/>
      <c r="Z34" s="98"/>
      <c r="AA34" s="98"/>
    </row>
    <row r="35" spans="1:27" s="12" customFormat="1" ht="123" customHeight="1">
      <c r="A35" s="86">
        <v>20</v>
      </c>
      <c r="B35" s="87" t="s">
        <v>904</v>
      </c>
      <c r="C35" s="87" t="s">
        <v>34</v>
      </c>
      <c r="D35" s="87" t="s">
        <v>152</v>
      </c>
      <c r="E35" s="87" t="s">
        <v>179</v>
      </c>
      <c r="F35" s="88" t="s">
        <v>905</v>
      </c>
      <c r="G35" s="89">
        <f t="shared" si="0"/>
        <v>30</v>
      </c>
      <c r="H35" s="89">
        <v>30</v>
      </c>
      <c r="I35" s="89"/>
      <c r="J35" s="90" t="s">
        <v>901</v>
      </c>
      <c r="K35" s="90" t="s">
        <v>906</v>
      </c>
      <c r="L35" s="87" t="s">
        <v>179</v>
      </c>
      <c r="M35" s="87" t="s">
        <v>179</v>
      </c>
      <c r="N35" s="87"/>
      <c r="O35" s="98"/>
      <c r="P35" s="98"/>
      <c r="Q35" s="98"/>
      <c r="R35" s="98"/>
      <c r="S35" s="98"/>
      <c r="T35" s="98"/>
      <c r="U35" s="98"/>
      <c r="V35" s="98"/>
      <c r="W35" s="98"/>
      <c r="X35" s="98"/>
      <c r="Y35" s="98"/>
      <c r="Z35" s="98"/>
      <c r="AA35" s="98"/>
    </row>
    <row r="36" spans="1:27" s="5" customFormat="1" ht="58.05" customHeight="1">
      <c r="A36" s="601" t="s">
        <v>907</v>
      </c>
      <c r="B36" s="601"/>
      <c r="C36" s="601"/>
      <c r="D36" s="601"/>
      <c r="E36" s="601"/>
      <c r="F36" s="601"/>
      <c r="G36" s="53">
        <f t="shared" si="0"/>
        <v>523</v>
      </c>
      <c r="H36" s="53"/>
      <c r="I36" s="53">
        <f>I37</f>
        <v>523</v>
      </c>
      <c r="J36" s="34"/>
      <c r="K36" s="34"/>
      <c r="L36" s="30"/>
      <c r="M36" s="30"/>
      <c r="N36" s="30"/>
      <c r="O36" s="8"/>
      <c r="P36" s="8"/>
      <c r="Q36" s="8"/>
      <c r="R36" s="8"/>
      <c r="S36" s="8"/>
      <c r="T36" s="8"/>
      <c r="U36" s="8"/>
      <c r="V36" s="8"/>
      <c r="W36" s="8"/>
      <c r="X36" s="8"/>
      <c r="Y36" s="8"/>
      <c r="Z36" s="8"/>
      <c r="AA36" s="8"/>
    </row>
    <row r="37" spans="1:27" s="12" customFormat="1" ht="171" customHeight="1">
      <c r="A37" s="86">
        <v>21</v>
      </c>
      <c r="B37" s="87" t="s">
        <v>188</v>
      </c>
      <c r="C37" s="87" t="s">
        <v>34</v>
      </c>
      <c r="D37" s="87" t="s">
        <v>152</v>
      </c>
      <c r="E37" s="87" t="s">
        <v>173</v>
      </c>
      <c r="F37" s="88" t="s">
        <v>189</v>
      </c>
      <c r="G37" s="89">
        <f t="shared" si="0"/>
        <v>523</v>
      </c>
      <c r="H37" s="89"/>
      <c r="I37" s="89">
        <v>523</v>
      </c>
      <c r="J37" s="88" t="s">
        <v>707</v>
      </c>
      <c r="K37" s="88" t="s">
        <v>191</v>
      </c>
      <c r="L37" s="87" t="s">
        <v>59</v>
      </c>
      <c r="M37" s="87" t="s">
        <v>193</v>
      </c>
      <c r="N37" s="87"/>
      <c r="O37" s="98"/>
      <c r="P37" s="98"/>
      <c r="Q37" s="98"/>
      <c r="R37" s="98"/>
      <c r="S37" s="98"/>
      <c r="T37" s="98"/>
      <c r="U37" s="98"/>
      <c r="V37" s="98"/>
      <c r="W37" s="98"/>
      <c r="X37" s="98"/>
      <c r="Y37" s="98"/>
      <c r="Z37" s="98"/>
      <c r="AA37" s="98"/>
    </row>
    <row r="38" spans="1:27" s="7" customFormat="1" ht="54" customHeight="1">
      <c r="A38" s="25"/>
      <c r="B38" s="597" t="s">
        <v>908</v>
      </c>
      <c r="C38" s="597"/>
      <c r="D38" s="597"/>
      <c r="E38" s="597"/>
      <c r="F38" s="597"/>
      <c r="G38" s="26">
        <f>G39+G42+G45</f>
        <v>2671.4</v>
      </c>
      <c r="H38" s="53">
        <f>H39+H42+H45</f>
        <v>1643</v>
      </c>
      <c r="I38" s="26">
        <f>I39+I42+I45</f>
        <v>1028.4000000000001</v>
      </c>
      <c r="J38" s="32"/>
      <c r="K38" s="32"/>
      <c r="L38" s="48"/>
      <c r="M38" s="48"/>
      <c r="N38" s="48"/>
      <c r="O38" s="52"/>
      <c r="P38" s="52"/>
      <c r="Q38" s="52"/>
      <c r="R38" s="52"/>
      <c r="S38" s="52"/>
      <c r="T38" s="52"/>
      <c r="U38" s="52"/>
      <c r="V38" s="52"/>
      <c r="W38" s="52"/>
      <c r="X38" s="52"/>
      <c r="Y38" s="52"/>
      <c r="Z38" s="52"/>
      <c r="AA38" s="52"/>
    </row>
    <row r="39" spans="1:27" s="7" customFormat="1" ht="30" customHeight="1">
      <c r="A39" s="601" t="s">
        <v>909</v>
      </c>
      <c r="B39" s="601"/>
      <c r="C39" s="601"/>
      <c r="D39" s="601"/>
      <c r="E39" s="601"/>
      <c r="F39" s="601"/>
      <c r="G39" s="53">
        <f t="shared" ref="G39:G44" si="1">H39+I39</f>
        <v>227</v>
      </c>
      <c r="H39" s="53">
        <f>H40+H41</f>
        <v>227</v>
      </c>
      <c r="I39" s="108"/>
      <c r="J39" s="32"/>
      <c r="K39" s="32"/>
      <c r="L39" s="48"/>
      <c r="M39" s="48"/>
      <c r="N39" s="48"/>
      <c r="O39" s="52"/>
      <c r="P39" s="52"/>
      <c r="Q39" s="52"/>
      <c r="R39" s="52"/>
      <c r="S39" s="52"/>
      <c r="T39" s="52"/>
      <c r="U39" s="52"/>
      <c r="V39" s="52"/>
      <c r="W39" s="52"/>
      <c r="X39" s="52"/>
      <c r="Y39" s="52"/>
      <c r="Z39" s="52"/>
      <c r="AA39" s="52"/>
    </row>
    <row r="40" spans="1:27" s="101" customFormat="1" ht="58.95" customHeight="1">
      <c r="A40" s="86">
        <v>22</v>
      </c>
      <c r="B40" s="87" t="s">
        <v>772</v>
      </c>
      <c r="C40" s="87" t="s">
        <v>34</v>
      </c>
      <c r="D40" s="87" t="s">
        <v>152</v>
      </c>
      <c r="E40" s="87" t="s">
        <v>324</v>
      </c>
      <c r="F40" s="88" t="s">
        <v>320</v>
      </c>
      <c r="G40" s="89">
        <v>82</v>
      </c>
      <c r="H40" s="89">
        <v>82</v>
      </c>
      <c r="I40" s="111"/>
      <c r="J40" s="88" t="s">
        <v>773</v>
      </c>
      <c r="K40" s="88" t="s">
        <v>773</v>
      </c>
      <c r="L40" s="87" t="s">
        <v>910</v>
      </c>
      <c r="M40" s="87" t="s">
        <v>911</v>
      </c>
      <c r="N40" s="112"/>
      <c r="O40" s="98"/>
      <c r="P40" s="98"/>
      <c r="Q40" s="98"/>
      <c r="R40" s="98"/>
      <c r="S40" s="98"/>
      <c r="T40" s="98"/>
      <c r="U40" s="98"/>
      <c r="V40" s="98"/>
      <c r="W40" s="98"/>
      <c r="X40" s="98"/>
      <c r="Y40" s="98"/>
      <c r="Z40" s="98"/>
      <c r="AA40" s="98"/>
    </row>
    <row r="41" spans="1:27" s="102" customFormat="1" ht="117" customHeight="1">
      <c r="A41" s="86">
        <v>23</v>
      </c>
      <c r="B41" s="87" t="s">
        <v>774</v>
      </c>
      <c r="C41" s="87" t="s">
        <v>34</v>
      </c>
      <c r="D41" s="87" t="s">
        <v>152</v>
      </c>
      <c r="E41" s="87" t="s">
        <v>775</v>
      </c>
      <c r="F41" s="88" t="s">
        <v>912</v>
      </c>
      <c r="G41" s="89">
        <v>145</v>
      </c>
      <c r="H41" s="89">
        <v>145</v>
      </c>
      <c r="I41" s="111"/>
      <c r="J41" s="88" t="s">
        <v>321</v>
      </c>
      <c r="K41" s="88" t="s">
        <v>321</v>
      </c>
      <c r="L41" s="87" t="s">
        <v>910</v>
      </c>
      <c r="M41" s="87" t="s">
        <v>913</v>
      </c>
      <c r="N41" s="87"/>
      <c r="O41" s="98"/>
      <c r="P41" s="98"/>
      <c r="Q41" s="98"/>
      <c r="R41" s="98"/>
      <c r="S41" s="98"/>
      <c r="T41" s="98"/>
      <c r="U41" s="98"/>
      <c r="V41" s="98"/>
      <c r="W41" s="98"/>
      <c r="X41" s="98"/>
      <c r="Y41" s="98"/>
      <c r="Z41" s="98"/>
      <c r="AA41" s="98"/>
    </row>
    <row r="42" spans="1:27" s="5" customFormat="1" ht="30" customHeight="1">
      <c r="A42" s="601" t="s">
        <v>914</v>
      </c>
      <c r="B42" s="601"/>
      <c r="C42" s="601"/>
      <c r="D42" s="601"/>
      <c r="E42" s="601"/>
      <c r="F42" s="601"/>
      <c r="G42" s="53">
        <f t="shared" si="1"/>
        <v>260</v>
      </c>
      <c r="H42" s="53">
        <v>260</v>
      </c>
      <c r="I42" s="53"/>
      <c r="J42" s="31"/>
      <c r="K42" s="31"/>
      <c r="L42" s="30"/>
      <c r="M42" s="30"/>
      <c r="N42" s="30"/>
      <c r="O42" s="8"/>
      <c r="P42" s="8"/>
      <c r="Q42" s="8"/>
      <c r="R42" s="8"/>
      <c r="S42" s="8"/>
      <c r="T42" s="8"/>
      <c r="U42" s="8"/>
      <c r="V42" s="8"/>
      <c r="W42" s="8"/>
      <c r="X42" s="8"/>
      <c r="Y42" s="8"/>
      <c r="Z42" s="8"/>
      <c r="AA42" s="8"/>
    </row>
    <row r="43" spans="1:27" s="12" customFormat="1" ht="133.05000000000001" customHeight="1">
      <c r="A43" s="86">
        <v>24</v>
      </c>
      <c r="B43" s="87" t="s">
        <v>376</v>
      </c>
      <c r="C43" s="87" t="s">
        <v>34</v>
      </c>
      <c r="D43" s="87" t="s">
        <v>152</v>
      </c>
      <c r="E43" s="87" t="s">
        <v>173</v>
      </c>
      <c r="F43" s="88" t="s">
        <v>781</v>
      </c>
      <c r="G43" s="89">
        <f t="shared" si="1"/>
        <v>220</v>
      </c>
      <c r="H43" s="89">
        <v>220</v>
      </c>
      <c r="I43" s="89"/>
      <c r="J43" s="88" t="s">
        <v>378</v>
      </c>
      <c r="K43" s="88" t="s">
        <v>378</v>
      </c>
      <c r="L43" s="87" t="s">
        <v>484</v>
      </c>
      <c r="M43" s="87" t="s">
        <v>485</v>
      </c>
      <c r="N43" s="87"/>
      <c r="O43" s="98"/>
      <c r="P43" s="98"/>
      <c r="Q43" s="98"/>
      <c r="R43" s="98"/>
      <c r="S43" s="98"/>
      <c r="T43" s="98"/>
      <c r="U43" s="98"/>
      <c r="V43" s="98"/>
      <c r="W43" s="98"/>
      <c r="X43" s="98"/>
      <c r="Y43" s="98"/>
      <c r="Z43" s="98"/>
      <c r="AA43" s="98"/>
    </row>
    <row r="44" spans="1:27" s="12" customFormat="1" ht="90" customHeight="1">
      <c r="A44" s="86">
        <v>25</v>
      </c>
      <c r="B44" s="87" t="s">
        <v>782</v>
      </c>
      <c r="C44" s="87" t="s">
        <v>34</v>
      </c>
      <c r="D44" s="87" t="s">
        <v>152</v>
      </c>
      <c r="E44" s="87" t="s">
        <v>915</v>
      </c>
      <c r="F44" s="88" t="s">
        <v>783</v>
      </c>
      <c r="G44" s="89">
        <f t="shared" si="1"/>
        <v>40</v>
      </c>
      <c r="H44" s="89">
        <v>40</v>
      </c>
      <c r="I44" s="89"/>
      <c r="J44" s="88" t="s">
        <v>784</v>
      </c>
      <c r="K44" s="88" t="s">
        <v>916</v>
      </c>
      <c r="L44" s="87" t="s">
        <v>915</v>
      </c>
      <c r="M44" s="87" t="s">
        <v>915</v>
      </c>
      <c r="N44" s="87"/>
      <c r="O44" s="98"/>
      <c r="P44" s="98"/>
      <c r="Q44" s="98"/>
      <c r="R44" s="98"/>
      <c r="S44" s="98"/>
      <c r="T44" s="98"/>
      <c r="U44" s="98"/>
      <c r="V44" s="98"/>
      <c r="W44" s="98"/>
      <c r="X44" s="98"/>
      <c r="Y44" s="98"/>
      <c r="Z44" s="98"/>
      <c r="AA44" s="98"/>
    </row>
    <row r="45" spans="1:27" s="5" customFormat="1" ht="34.049999999999997" customHeight="1">
      <c r="A45" s="601" t="s">
        <v>917</v>
      </c>
      <c r="B45" s="601"/>
      <c r="C45" s="601"/>
      <c r="D45" s="601"/>
      <c r="E45" s="601"/>
      <c r="F45" s="601"/>
      <c r="G45" s="26">
        <f>SUM(G46:G56)</f>
        <v>2184.4</v>
      </c>
      <c r="H45" s="26">
        <f>SUM(H46:H56)</f>
        <v>1156</v>
      </c>
      <c r="I45" s="26">
        <f>SUM(I46:I56)</f>
        <v>1028.4000000000001</v>
      </c>
      <c r="J45" s="31"/>
      <c r="K45" s="31"/>
      <c r="L45" s="30"/>
      <c r="M45" s="30"/>
      <c r="N45" s="30"/>
      <c r="O45" s="8"/>
      <c r="P45" s="8"/>
      <c r="Q45" s="8"/>
      <c r="R45" s="8"/>
      <c r="S45" s="8"/>
      <c r="T45" s="8"/>
      <c r="U45" s="8"/>
      <c r="V45" s="8"/>
      <c r="W45" s="8"/>
      <c r="X45" s="8"/>
      <c r="Y45" s="8"/>
      <c r="Z45" s="8"/>
      <c r="AA45" s="8"/>
    </row>
    <row r="46" spans="1:27" s="103" customFormat="1" ht="109.05" customHeight="1">
      <c r="A46" s="86">
        <v>26</v>
      </c>
      <c r="B46" s="87" t="s">
        <v>366</v>
      </c>
      <c r="C46" s="87" t="s">
        <v>34</v>
      </c>
      <c r="D46" s="87" t="s">
        <v>152</v>
      </c>
      <c r="E46" s="87" t="s">
        <v>788</v>
      </c>
      <c r="F46" s="88" t="s">
        <v>786</v>
      </c>
      <c r="G46" s="89">
        <f>H46+I46</f>
        <v>400</v>
      </c>
      <c r="H46" s="89">
        <v>300</v>
      </c>
      <c r="I46" s="89">
        <v>100</v>
      </c>
      <c r="J46" s="88" t="s">
        <v>368</v>
      </c>
      <c r="K46" s="88" t="s">
        <v>918</v>
      </c>
      <c r="L46" s="87" t="s">
        <v>480</v>
      </c>
      <c r="M46" s="87" t="s">
        <v>788</v>
      </c>
      <c r="N46" s="87"/>
      <c r="O46" s="12"/>
      <c r="P46" s="12"/>
      <c r="Q46" s="12"/>
      <c r="R46" s="12"/>
      <c r="S46" s="12"/>
      <c r="T46" s="12"/>
      <c r="U46" s="12"/>
      <c r="V46" s="12"/>
      <c r="W46" s="12"/>
      <c r="X46" s="12"/>
      <c r="Y46" s="12"/>
      <c r="Z46" s="12"/>
      <c r="AA46" s="12"/>
    </row>
    <row r="47" spans="1:27" s="12" customFormat="1" ht="96" customHeight="1">
      <c r="A47" s="86">
        <v>27</v>
      </c>
      <c r="B47" s="87" t="s">
        <v>919</v>
      </c>
      <c r="C47" s="87" t="s">
        <v>34</v>
      </c>
      <c r="D47" s="87" t="s">
        <v>152</v>
      </c>
      <c r="E47" s="87" t="s">
        <v>794</v>
      </c>
      <c r="F47" s="88" t="s">
        <v>795</v>
      </c>
      <c r="G47" s="89">
        <f>H47+I47</f>
        <v>30</v>
      </c>
      <c r="H47" s="89"/>
      <c r="I47" s="89">
        <v>30</v>
      </c>
      <c r="J47" s="88" t="s">
        <v>796</v>
      </c>
      <c r="K47" s="88" t="s">
        <v>796</v>
      </c>
      <c r="L47" s="87" t="s">
        <v>272</v>
      </c>
      <c r="M47" s="87" t="s">
        <v>285</v>
      </c>
      <c r="N47" s="87"/>
      <c r="O47" s="98"/>
      <c r="P47" s="98"/>
      <c r="Q47" s="98"/>
      <c r="R47" s="98"/>
      <c r="S47" s="98"/>
      <c r="T47" s="98"/>
      <c r="U47" s="98"/>
      <c r="V47" s="98"/>
      <c r="W47" s="98"/>
      <c r="X47" s="98"/>
      <c r="Y47" s="98"/>
      <c r="Z47" s="98"/>
      <c r="AA47" s="98"/>
    </row>
    <row r="48" spans="1:27" s="12" customFormat="1" ht="88.95" customHeight="1">
      <c r="A48" s="86">
        <v>28</v>
      </c>
      <c r="B48" s="87" t="s">
        <v>797</v>
      </c>
      <c r="C48" s="87" t="s">
        <v>34</v>
      </c>
      <c r="D48" s="87" t="s">
        <v>152</v>
      </c>
      <c r="E48" s="87" t="s">
        <v>920</v>
      </c>
      <c r="F48" s="88" t="s">
        <v>921</v>
      </c>
      <c r="G48" s="89">
        <f>H48+I48</f>
        <v>39</v>
      </c>
      <c r="H48" s="89"/>
      <c r="I48" s="89">
        <v>39</v>
      </c>
      <c r="J48" s="88" t="s">
        <v>800</v>
      </c>
      <c r="K48" s="88" t="s">
        <v>800</v>
      </c>
      <c r="L48" s="87" t="s">
        <v>922</v>
      </c>
      <c r="M48" s="87" t="s">
        <v>920</v>
      </c>
      <c r="N48" s="87"/>
      <c r="O48" s="98"/>
      <c r="P48" s="98"/>
      <c r="Q48" s="98"/>
      <c r="R48" s="98"/>
      <c r="S48" s="98"/>
      <c r="T48" s="98"/>
      <c r="U48" s="98"/>
      <c r="V48" s="98"/>
      <c r="W48" s="98"/>
      <c r="X48" s="98"/>
      <c r="Y48" s="98"/>
      <c r="Z48" s="98"/>
      <c r="AA48" s="98"/>
    </row>
    <row r="49" spans="1:27" s="12" customFormat="1" ht="258" customHeight="1">
      <c r="A49" s="86">
        <v>29</v>
      </c>
      <c r="B49" s="87" t="s">
        <v>923</v>
      </c>
      <c r="C49" s="87" t="s">
        <v>34</v>
      </c>
      <c r="D49" s="87" t="s">
        <v>152</v>
      </c>
      <c r="E49" s="87" t="s">
        <v>924</v>
      </c>
      <c r="F49" s="88" t="s">
        <v>925</v>
      </c>
      <c r="G49" s="89">
        <v>100</v>
      </c>
      <c r="H49" s="89">
        <v>100</v>
      </c>
      <c r="I49" s="89"/>
      <c r="J49" s="88" t="s">
        <v>926</v>
      </c>
      <c r="K49" s="88" t="s">
        <v>927</v>
      </c>
      <c r="L49" s="87" t="s">
        <v>928</v>
      </c>
      <c r="M49" s="87" t="s">
        <v>924</v>
      </c>
      <c r="N49" s="87"/>
      <c r="O49" s="98"/>
      <c r="P49" s="98"/>
      <c r="Q49" s="98"/>
      <c r="R49" s="98"/>
      <c r="S49" s="98"/>
      <c r="T49" s="98"/>
      <c r="U49" s="98"/>
      <c r="V49" s="98"/>
      <c r="W49" s="98"/>
      <c r="X49" s="98"/>
      <c r="Y49" s="98"/>
      <c r="Z49" s="98"/>
      <c r="AA49" s="98"/>
    </row>
    <row r="50" spans="1:27" s="12" customFormat="1" ht="142.94999999999999" customHeight="1">
      <c r="A50" s="86">
        <v>30</v>
      </c>
      <c r="B50" s="87" t="s">
        <v>929</v>
      </c>
      <c r="C50" s="87" t="s">
        <v>34</v>
      </c>
      <c r="D50" s="87" t="s">
        <v>152</v>
      </c>
      <c r="E50" s="87" t="s">
        <v>930</v>
      </c>
      <c r="F50" s="88" t="s">
        <v>931</v>
      </c>
      <c r="G50" s="89">
        <v>100</v>
      </c>
      <c r="H50" s="89">
        <v>100</v>
      </c>
      <c r="I50" s="89"/>
      <c r="J50" s="88" t="s">
        <v>932</v>
      </c>
      <c r="K50" s="88" t="s">
        <v>933</v>
      </c>
      <c r="L50" s="87" t="s">
        <v>934</v>
      </c>
      <c r="M50" s="87" t="s">
        <v>930</v>
      </c>
      <c r="N50" s="87"/>
      <c r="O50" s="98"/>
      <c r="P50" s="98"/>
      <c r="Q50" s="98"/>
      <c r="R50" s="98"/>
      <c r="S50" s="98"/>
      <c r="T50" s="98"/>
      <c r="U50" s="98"/>
      <c r="V50" s="98"/>
      <c r="W50" s="98"/>
      <c r="X50" s="98"/>
      <c r="Y50" s="98"/>
      <c r="Z50" s="98"/>
      <c r="AA50" s="98"/>
    </row>
    <row r="51" spans="1:27" s="12" customFormat="1" ht="117" customHeight="1">
      <c r="A51" s="86">
        <v>31</v>
      </c>
      <c r="B51" s="87" t="s">
        <v>935</v>
      </c>
      <c r="C51" s="87" t="s">
        <v>34</v>
      </c>
      <c r="D51" s="87" t="s">
        <v>152</v>
      </c>
      <c r="E51" s="87" t="s">
        <v>472</v>
      </c>
      <c r="F51" s="88" t="s">
        <v>936</v>
      </c>
      <c r="G51" s="89">
        <v>116</v>
      </c>
      <c r="H51" s="89"/>
      <c r="I51" s="89">
        <v>116</v>
      </c>
      <c r="J51" s="88" t="s">
        <v>937</v>
      </c>
      <c r="K51" s="88" t="s">
        <v>927</v>
      </c>
      <c r="L51" s="87" t="s">
        <v>938</v>
      </c>
      <c r="M51" s="87" t="s">
        <v>472</v>
      </c>
      <c r="N51" s="87"/>
      <c r="O51" s="98"/>
      <c r="P51" s="98"/>
      <c r="Q51" s="98"/>
      <c r="R51" s="98"/>
      <c r="S51" s="98"/>
      <c r="T51" s="98"/>
      <c r="U51" s="98"/>
      <c r="V51" s="98"/>
      <c r="W51" s="98"/>
      <c r="X51" s="98"/>
      <c r="Y51" s="98"/>
      <c r="Z51" s="98"/>
      <c r="AA51" s="98"/>
    </row>
    <row r="52" spans="1:27" s="12" customFormat="1" ht="66" customHeight="1">
      <c r="A52" s="86">
        <v>32</v>
      </c>
      <c r="B52" s="87" t="s">
        <v>939</v>
      </c>
      <c r="C52" s="87" t="s">
        <v>34</v>
      </c>
      <c r="D52" s="87" t="s">
        <v>152</v>
      </c>
      <c r="E52" s="87" t="s">
        <v>179</v>
      </c>
      <c r="F52" s="88" t="s">
        <v>940</v>
      </c>
      <c r="G52" s="89">
        <v>70</v>
      </c>
      <c r="H52" s="89">
        <v>70</v>
      </c>
      <c r="I52" s="89"/>
      <c r="J52" s="88" t="s">
        <v>941</v>
      </c>
      <c r="K52" s="88" t="s">
        <v>933</v>
      </c>
      <c r="L52" s="87" t="s">
        <v>942</v>
      </c>
      <c r="M52" s="87" t="s">
        <v>179</v>
      </c>
      <c r="N52" s="87"/>
      <c r="O52" s="98"/>
      <c r="P52" s="98"/>
      <c r="Q52" s="98"/>
      <c r="R52" s="98"/>
      <c r="S52" s="98"/>
      <c r="T52" s="98"/>
      <c r="U52" s="98"/>
      <c r="V52" s="98"/>
      <c r="W52" s="98"/>
      <c r="X52" s="98"/>
      <c r="Y52" s="98"/>
      <c r="Z52" s="98"/>
      <c r="AA52" s="98"/>
    </row>
    <row r="53" spans="1:27" s="84" customFormat="1" ht="301.95" customHeight="1">
      <c r="A53" s="86">
        <v>33</v>
      </c>
      <c r="B53" s="93" t="s">
        <v>428</v>
      </c>
      <c r="C53" s="93" t="s">
        <v>34</v>
      </c>
      <c r="D53" s="93" t="s">
        <v>168</v>
      </c>
      <c r="E53" s="93" t="s">
        <v>173</v>
      </c>
      <c r="F53" s="90" t="s">
        <v>943</v>
      </c>
      <c r="G53" s="94">
        <v>935.4</v>
      </c>
      <c r="H53" s="94">
        <v>542</v>
      </c>
      <c r="I53" s="94">
        <v>393.4</v>
      </c>
      <c r="J53" s="90" t="s">
        <v>199</v>
      </c>
      <c r="K53" s="90" t="s">
        <v>944</v>
      </c>
      <c r="L53" s="93" t="s">
        <v>173</v>
      </c>
      <c r="M53" s="93" t="s">
        <v>471</v>
      </c>
      <c r="N53" s="93"/>
      <c r="O53" s="98"/>
      <c r="P53" s="98"/>
      <c r="Q53" s="98"/>
      <c r="R53" s="98"/>
      <c r="S53" s="98"/>
      <c r="T53" s="98"/>
      <c r="U53" s="98"/>
      <c r="V53" s="98"/>
      <c r="W53" s="98"/>
      <c r="X53" s="98"/>
      <c r="Y53" s="98"/>
      <c r="Z53" s="98"/>
      <c r="AA53" s="98"/>
    </row>
    <row r="54" spans="1:27" s="12" customFormat="1" ht="274.95" customHeight="1">
      <c r="A54" s="86">
        <v>34</v>
      </c>
      <c r="B54" s="87" t="s">
        <v>536</v>
      </c>
      <c r="C54" s="87" t="s">
        <v>34</v>
      </c>
      <c r="D54" s="87" t="s">
        <v>152</v>
      </c>
      <c r="E54" s="87" t="s">
        <v>173</v>
      </c>
      <c r="F54" s="88" t="s">
        <v>945</v>
      </c>
      <c r="G54" s="89">
        <v>266</v>
      </c>
      <c r="H54" s="89">
        <v>44</v>
      </c>
      <c r="I54" s="89">
        <v>222</v>
      </c>
      <c r="J54" s="90" t="s">
        <v>712</v>
      </c>
      <c r="K54" s="90" t="s">
        <v>712</v>
      </c>
      <c r="L54" s="87"/>
      <c r="M54" s="87"/>
      <c r="N54" s="87"/>
      <c r="O54" s="98"/>
      <c r="P54" s="98"/>
      <c r="Q54" s="98"/>
      <c r="R54" s="98"/>
      <c r="S54" s="98"/>
      <c r="T54" s="98"/>
      <c r="U54" s="98"/>
      <c r="V54" s="98"/>
      <c r="W54" s="98"/>
      <c r="X54" s="98"/>
      <c r="Y54" s="98"/>
      <c r="Z54" s="98"/>
      <c r="AA54" s="98"/>
    </row>
    <row r="55" spans="1:27" s="5" customFormat="1" ht="111" customHeight="1">
      <c r="A55" s="86">
        <v>35</v>
      </c>
      <c r="B55" s="30" t="s">
        <v>946</v>
      </c>
      <c r="C55" s="30" t="s">
        <v>34</v>
      </c>
      <c r="D55" s="30" t="s">
        <v>152</v>
      </c>
      <c r="E55" s="30" t="s">
        <v>157</v>
      </c>
      <c r="F55" s="31" t="s">
        <v>947</v>
      </c>
      <c r="G55" s="92">
        <v>100</v>
      </c>
      <c r="H55" s="110"/>
      <c r="I55" s="123">
        <v>100</v>
      </c>
      <c r="J55" s="31" t="s">
        <v>926</v>
      </c>
      <c r="K55" s="31" t="s">
        <v>927</v>
      </c>
      <c r="L55" s="30" t="s">
        <v>713</v>
      </c>
      <c r="M55" s="30" t="s">
        <v>157</v>
      </c>
      <c r="N55" s="121"/>
      <c r="O55" s="8"/>
      <c r="P55" s="8"/>
      <c r="Q55" s="8"/>
      <c r="R55" s="8"/>
      <c r="S55" s="8"/>
      <c r="T55" s="8"/>
      <c r="U55" s="8"/>
      <c r="V55" s="8"/>
      <c r="W55" s="8"/>
      <c r="X55" s="8"/>
      <c r="Y55" s="8"/>
    </row>
    <row r="56" spans="1:27" s="104" customFormat="1" ht="208.05" customHeight="1">
      <c r="A56" s="86">
        <v>36</v>
      </c>
      <c r="B56" s="87" t="s">
        <v>715</v>
      </c>
      <c r="C56" s="87" t="s">
        <v>34</v>
      </c>
      <c r="D56" s="87" t="s">
        <v>152</v>
      </c>
      <c r="E56" s="87" t="s">
        <v>173</v>
      </c>
      <c r="F56" s="88" t="s">
        <v>806</v>
      </c>
      <c r="G56" s="89">
        <f>H56+I56</f>
        <v>28</v>
      </c>
      <c r="H56" s="89"/>
      <c r="I56" s="89">
        <v>28</v>
      </c>
      <c r="J56" s="88" t="s">
        <v>258</v>
      </c>
      <c r="K56" s="88" t="s">
        <v>258</v>
      </c>
      <c r="L56" s="87" t="s">
        <v>260</v>
      </c>
      <c r="M56" s="87" t="s">
        <v>260</v>
      </c>
      <c r="N56" s="87"/>
      <c r="O56" s="12"/>
      <c r="P56" s="12"/>
      <c r="Q56" s="12"/>
      <c r="R56" s="12"/>
      <c r="S56" s="12"/>
      <c r="T56" s="12"/>
      <c r="U56" s="12"/>
      <c r="V56" s="12"/>
      <c r="W56" s="12"/>
      <c r="X56" s="12"/>
      <c r="Y56" s="12"/>
      <c r="Z56" s="12"/>
      <c r="AA56" s="12"/>
    </row>
    <row r="57" spans="1:27" s="122" customFormat="1" ht="54" customHeight="1">
      <c r="A57" s="28"/>
      <c r="B57" s="597" t="s">
        <v>948</v>
      </c>
      <c r="C57" s="597"/>
      <c r="D57" s="597"/>
      <c r="E57" s="597"/>
      <c r="F57" s="597"/>
      <c r="G57" s="26">
        <f>SUM(G58:G64)</f>
        <v>858.6</v>
      </c>
      <c r="H57" s="26"/>
      <c r="I57" s="26">
        <f>SUM(I58:I64)</f>
        <v>858.6</v>
      </c>
      <c r="J57" s="31"/>
      <c r="K57" s="31"/>
      <c r="L57" s="31"/>
      <c r="M57" s="31"/>
      <c r="N57" s="31"/>
      <c r="O57" s="126"/>
      <c r="P57" s="126"/>
      <c r="Q57" s="126"/>
      <c r="R57" s="126"/>
      <c r="S57" s="126"/>
      <c r="T57" s="126"/>
      <c r="U57" s="126"/>
      <c r="V57" s="126"/>
      <c r="W57" s="126"/>
      <c r="X57" s="126"/>
      <c r="Y57" s="126"/>
      <c r="Z57" s="126"/>
      <c r="AA57" s="126"/>
    </row>
    <row r="58" spans="1:27" s="105" customFormat="1" ht="141" customHeight="1">
      <c r="A58" s="86">
        <v>37</v>
      </c>
      <c r="B58" s="87" t="s">
        <v>809</v>
      </c>
      <c r="C58" s="87" t="s">
        <v>34</v>
      </c>
      <c r="D58" s="87" t="s">
        <v>152</v>
      </c>
      <c r="E58" s="87" t="s">
        <v>392</v>
      </c>
      <c r="F58" s="88" t="s">
        <v>810</v>
      </c>
      <c r="G58" s="94">
        <f>H58+I58</f>
        <v>169.8</v>
      </c>
      <c r="H58" s="94"/>
      <c r="I58" s="94">
        <v>169.8</v>
      </c>
      <c r="J58" s="88" t="s">
        <v>493</v>
      </c>
      <c r="K58" s="88" t="s">
        <v>404</v>
      </c>
      <c r="L58" s="87" t="s">
        <v>811</v>
      </c>
      <c r="M58" s="87" t="s">
        <v>406</v>
      </c>
      <c r="N58" s="87"/>
      <c r="O58" s="12"/>
      <c r="P58" s="12"/>
      <c r="Q58" s="12"/>
      <c r="R58" s="12"/>
      <c r="S58" s="12"/>
      <c r="T58" s="12"/>
      <c r="U58" s="12"/>
      <c r="V58" s="12"/>
      <c r="W58" s="12"/>
      <c r="X58" s="12"/>
      <c r="Y58" s="12"/>
      <c r="Z58" s="12"/>
      <c r="AA58" s="12"/>
    </row>
    <row r="59" spans="1:27" s="85" customFormat="1" ht="196.05" customHeight="1">
      <c r="A59" s="86">
        <v>38</v>
      </c>
      <c r="B59" s="88" t="s">
        <v>812</v>
      </c>
      <c r="C59" s="88" t="s">
        <v>391</v>
      </c>
      <c r="D59" s="88" t="s">
        <v>152</v>
      </c>
      <c r="E59" s="87" t="s">
        <v>392</v>
      </c>
      <c r="F59" s="88" t="s">
        <v>949</v>
      </c>
      <c r="G59" s="94">
        <v>151.19999999999999</v>
      </c>
      <c r="H59" s="94"/>
      <c r="I59" s="94">
        <v>151.19999999999999</v>
      </c>
      <c r="J59" s="88" t="s">
        <v>493</v>
      </c>
      <c r="K59" s="88" t="s">
        <v>404</v>
      </c>
      <c r="L59" s="87" t="s">
        <v>396</v>
      </c>
      <c r="M59" s="87" t="s">
        <v>396</v>
      </c>
      <c r="N59" s="97"/>
      <c r="O59" s="12"/>
      <c r="P59" s="12"/>
      <c r="Q59" s="12"/>
      <c r="R59" s="12"/>
      <c r="S59" s="12"/>
      <c r="T59" s="12"/>
      <c r="U59" s="12"/>
      <c r="V59" s="12"/>
      <c r="W59" s="12"/>
      <c r="X59" s="12"/>
      <c r="Y59" s="12"/>
      <c r="Z59" s="12"/>
      <c r="AA59" s="12"/>
    </row>
    <row r="60" spans="1:27" s="85" customFormat="1" ht="138" customHeight="1">
      <c r="A60" s="86">
        <v>39</v>
      </c>
      <c r="B60" s="88" t="s">
        <v>816</v>
      </c>
      <c r="C60" s="88" t="s">
        <v>391</v>
      </c>
      <c r="D60" s="88" t="s">
        <v>152</v>
      </c>
      <c r="E60" s="87" t="s">
        <v>392</v>
      </c>
      <c r="F60" s="88" t="s">
        <v>817</v>
      </c>
      <c r="G60" s="89">
        <f>H60+I60</f>
        <v>60</v>
      </c>
      <c r="H60" s="89"/>
      <c r="I60" s="89">
        <v>60</v>
      </c>
      <c r="J60" s="88" t="s">
        <v>394</v>
      </c>
      <c r="K60" s="88" t="s">
        <v>394</v>
      </c>
      <c r="L60" s="87" t="s">
        <v>396</v>
      </c>
      <c r="M60" s="87" t="s">
        <v>396</v>
      </c>
      <c r="N60" s="97"/>
      <c r="O60" s="12"/>
      <c r="P60" s="12"/>
      <c r="Q60" s="12"/>
      <c r="R60" s="12"/>
      <c r="S60" s="12"/>
      <c r="T60" s="12"/>
      <c r="U60" s="12"/>
      <c r="V60" s="12"/>
      <c r="W60" s="12"/>
      <c r="X60" s="12"/>
      <c r="Y60" s="12"/>
      <c r="Z60" s="12"/>
      <c r="AA60" s="12"/>
    </row>
    <row r="61" spans="1:27" s="12" customFormat="1" ht="250.05" customHeight="1">
      <c r="A61" s="86">
        <v>40</v>
      </c>
      <c r="B61" s="87" t="s">
        <v>433</v>
      </c>
      <c r="C61" s="87" t="s">
        <v>34</v>
      </c>
      <c r="D61" s="87" t="s">
        <v>152</v>
      </c>
      <c r="E61" s="87" t="s">
        <v>397</v>
      </c>
      <c r="F61" s="88" t="s">
        <v>950</v>
      </c>
      <c r="G61" s="89">
        <v>130</v>
      </c>
      <c r="H61" s="89"/>
      <c r="I61" s="89">
        <v>130</v>
      </c>
      <c r="J61" s="88" t="s">
        <v>399</v>
      </c>
      <c r="K61" s="88" t="s">
        <v>399</v>
      </c>
      <c r="L61" s="87" t="s">
        <v>490</v>
      </c>
      <c r="M61" s="87" t="s">
        <v>491</v>
      </c>
      <c r="N61" s="87"/>
      <c r="O61" s="98"/>
      <c r="P61" s="98"/>
      <c r="Q61" s="98"/>
      <c r="R61" s="98"/>
      <c r="S61" s="98"/>
      <c r="T61" s="98"/>
      <c r="U61" s="98"/>
      <c r="V61" s="98"/>
      <c r="W61" s="98"/>
      <c r="X61" s="98"/>
      <c r="Y61" s="98"/>
      <c r="Z61" s="98"/>
      <c r="AA61" s="98"/>
    </row>
    <row r="62" spans="1:27" s="12" customFormat="1" ht="138" customHeight="1">
      <c r="A62" s="86">
        <v>41</v>
      </c>
      <c r="B62" s="87" t="s">
        <v>951</v>
      </c>
      <c r="C62" s="87" t="s">
        <v>34</v>
      </c>
      <c r="D62" s="87" t="s">
        <v>152</v>
      </c>
      <c r="E62" s="87" t="s">
        <v>952</v>
      </c>
      <c r="F62" s="88" t="s">
        <v>953</v>
      </c>
      <c r="G62" s="94">
        <v>13.8</v>
      </c>
      <c r="H62" s="94"/>
      <c r="I62" s="94">
        <v>13.8</v>
      </c>
      <c r="J62" s="88" t="s">
        <v>954</v>
      </c>
      <c r="K62" s="88" t="s">
        <v>954</v>
      </c>
      <c r="L62" s="87" t="s">
        <v>955</v>
      </c>
      <c r="M62" s="87" t="s">
        <v>956</v>
      </c>
      <c r="N62" s="87"/>
      <c r="O62" s="98"/>
      <c r="P62" s="98"/>
      <c r="Q62" s="98"/>
      <c r="R62" s="98"/>
      <c r="S62" s="98"/>
      <c r="T62" s="98"/>
      <c r="U62" s="98"/>
      <c r="V62" s="98"/>
      <c r="W62" s="98"/>
      <c r="X62" s="98"/>
      <c r="Y62" s="98"/>
      <c r="Z62" s="98"/>
      <c r="AA62" s="98"/>
    </row>
    <row r="63" spans="1:27" s="12" customFormat="1" ht="97.95" customHeight="1">
      <c r="A63" s="86">
        <v>42</v>
      </c>
      <c r="B63" s="87" t="s">
        <v>957</v>
      </c>
      <c r="C63" s="87" t="s">
        <v>34</v>
      </c>
      <c r="D63" s="87" t="s">
        <v>152</v>
      </c>
      <c r="E63" s="87" t="s">
        <v>952</v>
      </c>
      <c r="F63" s="88" t="s">
        <v>958</v>
      </c>
      <c r="G63" s="89">
        <v>43</v>
      </c>
      <c r="H63" s="89"/>
      <c r="I63" s="89">
        <v>43</v>
      </c>
      <c r="J63" s="88" t="s">
        <v>959</v>
      </c>
      <c r="K63" s="88" t="s">
        <v>959</v>
      </c>
      <c r="L63" s="87" t="s">
        <v>955</v>
      </c>
      <c r="M63" s="87" t="s">
        <v>956</v>
      </c>
      <c r="N63" s="87"/>
      <c r="O63" s="98"/>
      <c r="P63" s="98"/>
      <c r="Q63" s="98"/>
      <c r="R63" s="98"/>
      <c r="S63" s="98"/>
      <c r="T63" s="98"/>
      <c r="U63" s="98"/>
      <c r="V63" s="98"/>
      <c r="W63" s="98"/>
      <c r="X63" s="98"/>
      <c r="Y63" s="98"/>
      <c r="Z63" s="98"/>
      <c r="AA63" s="98"/>
    </row>
    <row r="64" spans="1:27" s="12" customFormat="1" ht="93" customHeight="1">
      <c r="A64" s="86">
        <v>43</v>
      </c>
      <c r="B64" s="87" t="s">
        <v>682</v>
      </c>
      <c r="C64" s="87" t="s">
        <v>34</v>
      </c>
      <c r="D64" s="87" t="s">
        <v>383</v>
      </c>
      <c r="E64" s="87" t="s">
        <v>173</v>
      </c>
      <c r="F64" s="88" t="s">
        <v>960</v>
      </c>
      <c r="G64" s="94">
        <v>290.8</v>
      </c>
      <c r="H64" s="94"/>
      <c r="I64" s="94">
        <v>290.8</v>
      </c>
      <c r="J64" s="88" t="s">
        <v>417</v>
      </c>
      <c r="K64" s="88" t="s">
        <v>961</v>
      </c>
      <c r="L64" s="87" t="s">
        <v>68</v>
      </c>
      <c r="M64" s="87" t="s">
        <v>173</v>
      </c>
      <c r="N64" s="87"/>
      <c r="O64" s="98"/>
      <c r="P64" s="98"/>
      <c r="Q64" s="98"/>
      <c r="R64" s="98"/>
      <c r="S64" s="98"/>
      <c r="T64" s="98"/>
      <c r="U64" s="98"/>
      <c r="V64" s="98"/>
      <c r="W64" s="98"/>
      <c r="X64" s="98"/>
      <c r="Y64" s="98"/>
      <c r="Z64" s="98"/>
      <c r="AA64" s="98"/>
    </row>
    <row r="65" spans="1:27" s="8" customFormat="1" ht="57" customHeight="1">
      <c r="A65" s="598" t="s">
        <v>962</v>
      </c>
      <c r="B65" s="598"/>
      <c r="C65" s="598"/>
      <c r="D65" s="598"/>
      <c r="E65" s="598"/>
      <c r="F65" s="598"/>
      <c r="G65" s="53">
        <f>H65+I65</f>
        <v>597</v>
      </c>
      <c r="H65" s="53">
        <f>H66</f>
        <v>542</v>
      </c>
      <c r="I65" s="53">
        <f>I66</f>
        <v>55</v>
      </c>
      <c r="J65" s="42"/>
      <c r="K65" s="42"/>
      <c r="L65" s="30"/>
      <c r="M65" s="30"/>
      <c r="N65" s="37"/>
    </row>
    <row r="66" spans="1:27" s="87" customFormat="1" ht="105" customHeight="1">
      <c r="A66" s="112">
        <v>44</v>
      </c>
      <c r="B66" s="87" t="s">
        <v>411</v>
      </c>
      <c r="C66" s="87" t="s">
        <v>391</v>
      </c>
      <c r="D66" s="87" t="s">
        <v>383</v>
      </c>
      <c r="F66" s="88" t="s">
        <v>542</v>
      </c>
      <c r="G66" s="89">
        <f>H66+I66</f>
        <v>597</v>
      </c>
      <c r="H66" s="89">
        <v>542</v>
      </c>
      <c r="I66" s="89">
        <v>55</v>
      </c>
      <c r="J66" s="88" t="s">
        <v>413</v>
      </c>
      <c r="K66" s="87" t="s">
        <v>413</v>
      </c>
      <c r="L66" s="87" t="s">
        <v>59</v>
      </c>
      <c r="M66" s="87" t="s">
        <v>414</v>
      </c>
      <c r="N66" s="127"/>
      <c r="O66" s="98"/>
      <c r="P66" s="98"/>
      <c r="Q66" s="98"/>
      <c r="R66" s="98"/>
      <c r="S66" s="98"/>
      <c r="T66" s="98"/>
      <c r="U66" s="98"/>
      <c r="V66" s="98"/>
      <c r="W66" s="98"/>
      <c r="X66" s="98"/>
      <c r="Y66" s="98"/>
      <c r="Z66" s="98"/>
      <c r="AA66" s="98"/>
    </row>
    <row r="67" spans="1:27" s="8" customFormat="1" ht="52.95" customHeight="1">
      <c r="A67" s="598" t="s">
        <v>963</v>
      </c>
      <c r="B67" s="598"/>
      <c r="C67" s="598"/>
      <c r="D67" s="598"/>
      <c r="E67" s="598"/>
      <c r="F67" s="598"/>
      <c r="G67" s="53">
        <f>G68</f>
        <v>75</v>
      </c>
      <c r="H67" s="53"/>
      <c r="I67" s="53">
        <f>I68</f>
        <v>75</v>
      </c>
      <c r="J67" s="42"/>
      <c r="K67" s="42"/>
      <c r="L67" s="30"/>
      <c r="M67" s="30"/>
      <c r="N67" s="37"/>
    </row>
    <row r="68" spans="1:27" s="87" customFormat="1" ht="91.05" customHeight="1">
      <c r="A68" s="112">
        <v>45</v>
      </c>
      <c r="B68" s="87" t="s">
        <v>419</v>
      </c>
      <c r="D68" s="87" t="s">
        <v>152</v>
      </c>
      <c r="F68" s="88" t="s">
        <v>964</v>
      </c>
      <c r="G68" s="89">
        <v>75</v>
      </c>
      <c r="H68" s="125"/>
      <c r="I68" s="89">
        <v>75</v>
      </c>
      <c r="J68" s="87" t="s">
        <v>421</v>
      </c>
      <c r="K68" s="87" t="s">
        <v>421</v>
      </c>
      <c r="L68" s="87" t="s">
        <v>59</v>
      </c>
      <c r="M68" s="87" t="s">
        <v>59</v>
      </c>
      <c r="N68" s="127"/>
      <c r="O68" s="98"/>
      <c r="P68" s="98"/>
      <c r="Q68" s="98"/>
      <c r="R68" s="98"/>
      <c r="S68" s="98"/>
      <c r="T68" s="98"/>
      <c r="U68" s="98"/>
      <c r="V68" s="98"/>
      <c r="W68" s="98"/>
      <c r="X68" s="98"/>
      <c r="Y68" s="98"/>
      <c r="Z68" s="98"/>
      <c r="AA68" s="98"/>
    </row>
  </sheetData>
  <autoFilter ref="A1:N68" xr:uid="{00000000-0009-0000-0000-000016000000}"/>
  <mergeCells count="33">
    <mergeCell ref="N24:N31"/>
    <mergeCell ref="B57:F57"/>
    <mergeCell ref="A65:F65"/>
    <mergeCell ref="A67:F67"/>
    <mergeCell ref="A3:A7"/>
    <mergeCell ref="B3:B7"/>
    <mergeCell ref="C3:C7"/>
    <mergeCell ref="D3:D7"/>
    <mergeCell ref="E3:E7"/>
    <mergeCell ref="F3:F7"/>
    <mergeCell ref="A36:F36"/>
    <mergeCell ref="B38:F38"/>
    <mergeCell ref="A39:F39"/>
    <mergeCell ref="A42:F42"/>
    <mergeCell ref="A45:F45"/>
    <mergeCell ref="A11:F11"/>
    <mergeCell ref="A15:F15"/>
    <mergeCell ref="A18:F18"/>
    <mergeCell ref="A23:F23"/>
    <mergeCell ref="A32:F32"/>
    <mergeCell ref="A2:N2"/>
    <mergeCell ref="J3:K3"/>
    <mergeCell ref="A8:F8"/>
    <mergeCell ref="A9:F9"/>
    <mergeCell ref="B10:F10"/>
    <mergeCell ref="G3:G7"/>
    <mergeCell ref="H3:H7"/>
    <mergeCell ref="I3:I7"/>
    <mergeCell ref="J4:J7"/>
    <mergeCell ref="K4:K7"/>
    <mergeCell ref="L3:L7"/>
    <mergeCell ref="M3:M7"/>
    <mergeCell ref="N3:N7"/>
  </mergeCells>
  <phoneticPr fontId="105" type="noConversion"/>
  <printOptions horizontalCentered="1" verticalCentered="1"/>
  <pageMargins left="0.70069444444444495" right="0.70069444444444495" top="0.75138888888888899" bottom="0.75138888888888899" header="0.29861111111111099" footer="0.29861111111111099"/>
  <pageSetup paperSize="8" scale="50" orientation="landscape" r:id="rId1"/>
  <rowBreaks count="4" manualBreakCount="4">
    <brk id="19" max="13" man="1"/>
    <brk id="41" max="13" man="1"/>
    <brk id="53" max="13" man="1"/>
    <brk id="60" max="13" man="1"/>
  </rowBreaks>
  <ignoredErrors>
    <ignoredError sqref="G42:G43 G39 H11:I11 H8" emptyCellReferenc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L21"/>
  <sheetViews>
    <sheetView tabSelected="1" view="pageBreakPreview" zoomScale="60" zoomScaleNormal="100" workbookViewId="0">
      <selection activeCell="F10" sqref="F10"/>
    </sheetView>
  </sheetViews>
  <sheetFormatPr defaultColWidth="9" defaultRowHeight="14.25" customHeight="1"/>
  <cols>
    <col min="1" max="1" width="6.81640625" style="13" customWidth="1"/>
    <col min="2" max="2" width="18.90625" style="16" customWidth="1"/>
    <col min="3" max="3" width="16" style="13" customWidth="1"/>
    <col min="4" max="4" width="16.08984375" style="13" customWidth="1"/>
    <col min="5" max="5" width="25.36328125" style="13" customWidth="1"/>
    <col min="6" max="6" width="87.7265625" style="14" customWidth="1"/>
    <col min="7" max="7" width="22.26953125" style="62" customWidth="1"/>
    <col min="8" max="8" width="62.7265625" style="15" customWidth="1"/>
    <col min="9" max="9" width="84.81640625" style="63" customWidth="1"/>
    <col min="10" max="10" width="27.08984375" style="16" customWidth="1"/>
    <col min="11" max="11" width="18.7265625" style="16" customWidth="1"/>
    <col min="12" max="12" width="13.6328125" style="13" customWidth="1"/>
    <col min="13" max="22" width="9" style="17"/>
    <col min="23" max="36" width="9" style="18"/>
  </cols>
  <sheetData>
    <row r="1" spans="1:36" ht="25.5" customHeight="1">
      <c r="A1" s="4" t="s">
        <v>437</v>
      </c>
      <c r="B1" s="43"/>
      <c r="C1" s="19"/>
      <c r="D1" s="19"/>
      <c r="E1" s="19"/>
      <c r="F1" s="20"/>
      <c r="G1" s="64"/>
      <c r="H1" s="20"/>
      <c r="I1" s="77"/>
      <c r="J1" s="43"/>
      <c r="K1" s="43"/>
      <c r="L1" s="19"/>
    </row>
    <row r="2" spans="1:36" ht="55.5" customHeight="1">
      <c r="A2" s="489" t="s">
        <v>980</v>
      </c>
      <c r="B2" s="492"/>
      <c r="C2" s="489"/>
      <c r="D2" s="489"/>
      <c r="E2" s="489"/>
      <c r="F2" s="490"/>
      <c r="G2" s="491"/>
      <c r="H2" s="490"/>
      <c r="I2" s="631"/>
      <c r="J2" s="492"/>
      <c r="K2" s="492"/>
      <c r="L2" s="489"/>
    </row>
    <row r="3" spans="1:36" s="56" customFormat="1" ht="45" customHeight="1">
      <c r="A3" s="636" t="s">
        <v>6</v>
      </c>
      <c r="B3" s="637" t="s">
        <v>7</v>
      </c>
      <c r="C3" s="637" t="s">
        <v>8</v>
      </c>
      <c r="D3" s="637" t="s">
        <v>9</v>
      </c>
      <c r="E3" s="637" t="s">
        <v>10</v>
      </c>
      <c r="F3" s="637" t="s">
        <v>11</v>
      </c>
      <c r="G3" s="638" t="s">
        <v>12</v>
      </c>
      <c r="H3" s="632" t="s">
        <v>13</v>
      </c>
      <c r="I3" s="632"/>
      <c r="J3" s="637" t="s">
        <v>14</v>
      </c>
      <c r="K3" s="637" t="s">
        <v>15</v>
      </c>
      <c r="L3" s="637" t="s">
        <v>17</v>
      </c>
      <c r="M3" s="78"/>
      <c r="N3" s="78"/>
      <c r="O3" s="78"/>
      <c r="P3" s="78"/>
      <c r="Q3" s="78"/>
      <c r="R3" s="78"/>
      <c r="S3" s="78"/>
      <c r="T3" s="78"/>
      <c r="U3" s="78"/>
      <c r="V3" s="78"/>
      <c r="W3" s="82"/>
      <c r="X3" s="82"/>
      <c r="Y3" s="82"/>
      <c r="Z3" s="82"/>
      <c r="AA3" s="82"/>
      <c r="AB3" s="82"/>
      <c r="AC3" s="82"/>
      <c r="AD3" s="82"/>
      <c r="AE3" s="82"/>
      <c r="AF3" s="82"/>
      <c r="AG3" s="82"/>
      <c r="AH3" s="82"/>
      <c r="AI3" s="82"/>
      <c r="AJ3" s="82"/>
    </row>
    <row r="4" spans="1:36" s="56" customFormat="1" ht="20.100000000000001" customHeight="1">
      <c r="A4" s="636"/>
      <c r="B4" s="637"/>
      <c r="C4" s="637"/>
      <c r="D4" s="637"/>
      <c r="E4" s="637"/>
      <c r="F4" s="637"/>
      <c r="G4" s="638"/>
      <c r="H4" s="632" t="s">
        <v>18</v>
      </c>
      <c r="I4" s="632" t="s">
        <v>19</v>
      </c>
      <c r="J4" s="637"/>
      <c r="K4" s="637"/>
      <c r="L4" s="637"/>
      <c r="M4" s="78"/>
      <c r="N4" s="78"/>
      <c r="O4" s="78"/>
      <c r="P4" s="78"/>
      <c r="Q4" s="78"/>
      <c r="R4" s="78"/>
      <c r="S4" s="78"/>
      <c r="T4" s="78"/>
      <c r="U4" s="78"/>
      <c r="V4" s="78"/>
      <c r="W4" s="82"/>
      <c r="X4" s="82"/>
      <c r="Y4" s="82"/>
      <c r="Z4" s="82"/>
      <c r="AA4" s="82"/>
      <c r="AB4" s="82"/>
      <c r="AC4" s="82"/>
      <c r="AD4" s="82"/>
      <c r="AE4" s="82"/>
      <c r="AF4" s="82"/>
      <c r="AG4" s="82"/>
      <c r="AH4" s="82"/>
      <c r="AI4" s="82"/>
      <c r="AJ4" s="82"/>
    </row>
    <row r="5" spans="1:36" s="56" customFormat="1" ht="19.5" customHeight="1">
      <c r="A5" s="636"/>
      <c r="B5" s="637"/>
      <c r="C5" s="637"/>
      <c r="D5" s="637"/>
      <c r="E5" s="637"/>
      <c r="F5" s="637"/>
      <c r="G5" s="638"/>
      <c r="H5" s="632"/>
      <c r="I5" s="632"/>
      <c r="J5" s="637"/>
      <c r="K5" s="637"/>
      <c r="L5" s="637"/>
      <c r="M5" s="78"/>
      <c r="N5" s="78"/>
      <c r="O5" s="78"/>
      <c r="P5" s="78"/>
      <c r="Q5" s="78"/>
      <c r="R5" s="78"/>
      <c r="S5" s="78"/>
      <c r="T5" s="78"/>
      <c r="U5" s="78"/>
      <c r="V5" s="78"/>
      <c r="W5" s="82"/>
      <c r="X5" s="82"/>
      <c r="Y5" s="82"/>
      <c r="Z5" s="82"/>
      <c r="AA5" s="82"/>
      <c r="AB5" s="82"/>
      <c r="AC5" s="82"/>
      <c r="AD5" s="82"/>
      <c r="AE5" s="82"/>
      <c r="AF5" s="82"/>
      <c r="AG5" s="82"/>
      <c r="AH5" s="82"/>
      <c r="AI5" s="82"/>
      <c r="AJ5" s="82"/>
    </row>
    <row r="6" spans="1:36" s="56" customFormat="1" ht="18" customHeight="1">
      <c r="A6" s="636"/>
      <c r="B6" s="637"/>
      <c r="C6" s="637"/>
      <c r="D6" s="637"/>
      <c r="E6" s="637"/>
      <c r="F6" s="637"/>
      <c r="G6" s="638"/>
      <c r="H6" s="632"/>
      <c r="I6" s="632"/>
      <c r="J6" s="637"/>
      <c r="K6" s="637"/>
      <c r="L6" s="637"/>
      <c r="M6" s="78"/>
      <c r="N6" s="78"/>
      <c r="O6" s="78"/>
      <c r="P6" s="78"/>
      <c r="Q6" s="78"/>
      <c r="R6" s="78"/>
      <c r="S6" s="78"/>
      <c r="T6" s="78"/>
      <c r="U6" s="78"/>
      <c r="V6" s="78"/>
      <c r="W6" s="82"/>
      <c r="X6" s="82"/>
      <c r="Y6" s="82"/>
      <c r="Z6" s="82"/>
      <c r="AA6" s="82"/>
      <c r="AB6" s="82"/>
      <c r="AC6" s="82"/>
      <c r="AD6" s="82"/>
      <c r="AE6" s="82"/>
      <c r="AF6" s="82"/>
      <c r="AG6" s="82"/>
      <c r="AH6" s="82"/>
      <c r="AI6" s="82"/>
      <c r="AJ6" s="82"/>
    </row>
    <row r="7" spans="1:36" s="56" customFormat="1" ht="25.95" customHeight="1">
      <c r="A7" s="636"/>
      <c r="B7" s="637"/>
      <c r="C7" s="637"/>
      <c r="D7" s="637"/>
      <c r="E7" s="637"/>
      <c r="F7" s="637"/>
      <c r="G7" s="638"/>
      <c r="H7" s="632"/>
      <c r="I7" s="632"/>
      <c r="J7" s="637"/>
      <c r="K7" s="637"/>
      <c r="L7" s="637"/>
      <c r="M7" s="78"/>
      <c r="N7" s="78"/>
      <c r="O7" s="78"/>
      <c r="P7" s="78"/>
      <c r="Q7" s="78"/>
      <c r="R7" s="78"/>
      <c r="S7" s="78"/>
      <c r="T7" s="78"/>
      <c r="U7" s="78"/>
      <c r="V7" s="78"/>
      <c r="W7" s="82"/>
      <c r="X7" s="82"/>
      <c r="Y7" s="82"/>
      <c r="Z7" s="82"/>
      <c r="AA7" s="82"/>
      <c r="AB7" s="82"/>
      <c r="AC7" s="82"/>
      <c r="AD7" s="82"/>
      <c r="AE7" s="82"/>
      <c r="AF7" s="82"/>
      <c r="AG7" s="82"/>
      <c r="AH7" s="82"/>
      <c r="AI7" s="82"/>
      <c r="AJ7" s="82"/>
    </row>
    <row r="8" spans="1:36" s="57" customFormat="1" ht="55.05" customHeight="1">
      <c r="A8" s="633" t="s">
        <v>726</v>
      </c>
      <c r="B8" s="634"/>
      <c r="C8" s="633"/>
      <c r="D8" s="633"/>
      <c r="E8" s="633"/>
      <c r="F8" s="635"/>
      <c r="G8" s="66">
        <f>SUM(G9:G19)</f>
        <v>2437.7382699999998</v>
      </c>
      <c r="H8" s="67"/>
      <c r="I8" s="67"/>
      <c r="J8" s="65"/>
      <c r="K8" s="65"/>
      <c r="L8" s="65"/>
    </row>
    <row r="9" spans="1:36" s="58" customFormat="1" ht="241.05" customHeight="1">
      <c r="A9" s="68">
        <v>1</v>
      </c>
      <c r="B9" s="69" t="s">
        <v>981</v>
      </c>
      <c r="C9" s="69" t="s">
        <v>34</v>
      </c>
      <c r="D9" s="69" t="s">
        <v>982</v>
      </c>
      <c r="E9" s="69" t="s">
        <v>983</v>
      </c>
      <c r="F9" s="70" t="s">
        <v>984</v>
      </c>
      <c r="G9" s="71">
        <v>1260</v>
      </c>
      <c r="H9" s="70" t="s">
        <v>985</v>
      </c>
      <c r="I9" s="74" t="s">
        <v>986</v>
      </c>
      <c r="J9" s="69" t="s">
        <v>987</v>
      </c>
      <c r="K9" s="69" t="s">
        <v>965</v>
      </c>
      <c r="L9" s="79"/>
      <c r="M9" s="78"/>
      <c r="N9" s="78"/>
      <c r="O9" s="78"/>
      <c r="P9" s="78"/>
      <c r="Q9" s="78"/>
      <c r="R9" s="78"/>
      <c r="S9" s="78"/>
      <c r="T9" s="78"/>
      <c r="U9" s="78"/>
      <c r="V9" s="78"/>
      <c r="W9" s="82"/>
      <c r="X9" s="82"/>
      <c r="Y9" s="82"/>
      <c r="Z9" s="82"/>
      <c r="AA9" s="82"/>
      <c r="AB9" s="82"/>
      <c r="AC9" s="82"/>
      <c r="AD9" s="82"/>
      <c r="AE9" s="82"/>
      <c r="AF9" s="82"/>
      <c r="AG9" s="82"/>
      <c r="AH9" s="82"/>
      <c r="AI9" s="82"/>
      <c r="AJ9" s="82"/>
    </row>
    <row r="10" spans="1:36" ht="268.05" customHeight="1">
      <c r="A10" s="68">
        <v>2</v>
      </c>
      <c r="B10" s="69" t="s">
        <v>973</v>
      </c>
      <c r="C10" s="69" t="s">
        <v>34</v>
      </c>
      <c r="D10" s="69" t="s">
        <v>152</v>
      </c>
      <c r="E10" s="69" t="s">
        <v>974</v>
      </c>
      <c r="F10" s="70" t="s">
        <v>988</v>
      </c>
      <c r="G10" s="72">
        <v>200</v>
      </c>
      <c r="H10" s="70" t="s">
        <v>989</v>
      </c>
      <c r="I10" s="74" t="s">
        <v>986</v>
      </c>
      <c r="J10" s="69" t="s">
        <v>966</v>
      </c>
      <c r="K10" s="69" t="s">
        <v>975</v>
      </c>
      <c r="L10" s="54"/>
    </row>
    <row r="11" spans="1:36" ht="222" customHeight="1">
      <c r="A11" s="68">
        <v>3</v>
      </c>
      <c r="B11" s="69" t="s">
        <v>990</v>
      </c>
      <c r="C11" s="69" t="s">
        <v>34</v>
      </c>
      <c r="D11" s="69" t="s">
        <v>152</v>
      </c>
      <c r="E11" s="69" t="s">
        <v>991</v>
      </c>
      <c r="F11" s="70" t="s">
        <v>992</v>
      </c>
      <c r="G11" s="72">
        <v>50</v>
      </c>
      <c r="H11" s="70" t="s">
        <v>993</v>
      </c>
      <c r="I11" s="74" t="s">
        <v>986</v>
      </c>
      <c r="J11" s="69" t="s">
        <v>966</v>
      </c>
      <c r="K11" s="69" t="s">
        <v>994</v>
      </c>
      <c r="L11" s="54"/>
    </row>
    <row r="12" spans="1:36" s="59" customFormat="1" ht="240" customHeight="1">
      <c r="A12" s="68">
        <v>4</v>
      </c>
      <c r="B12" s="73" t="s">
        <v>979</v>
      </c>
      <c r="C12" s="69" t="s">
        <v>34</v>
      </c>
      <c r="D12" s="69" t="s">
        <v>152</v>
      </c>
      <c r="E12" s="69" t="s">
        <v>978</v>
      </c>
      <c r="F12" s="70" t="s">
        <v>995</v>
      </c>
      <c r="G12" s="71">
        <v>90</v>
      </c>
      <c r="H12" s="74" t="s">
        <v>996</v>
      </c>
      <c r="I12" s="74" t="s">
        <v>986</v>
      </c>
      <c r="J12" s="69" t="s">
        <v>987</v>
      </c>
      <c r="K12" s="69" t="s">
        <v>987</v>
      </c>
      <c r="L12" s="73"/>
      <c r="M12" s="78"/>
      <c r="N12" s="78"/>
      <c r="O12" s="78"/>
      <c r="P12" s="78"/>
      <c r="Q12" s="78"/>
      <c r="R12" s="78"/>
      <c r="S12" s="78"/>
      <c r="T12" s="78"/>
      <c r="U12" s="78"/>
      <c r="V12" s="78"/>
      <c r="W12" s="82"/>
      <c r="X12" s="82"/>
      <c r="Y12" s="82"/>
      <c r="Z12" s="82"/>
      <c r="AA12" s="82"/>
      <c r="AB12" s="82"/>
      <c r="AC12" s="82"/>
      <c r="AD12" s="82"/>
      <c r="AE12" s="82"/>
      <c r="AF12" s="82"/>
      <c r="AG12" s="82"/>
      <c r="AH12" s="82"/>
      <c r="AI12" s="82"/>
      <c r="AJ12" s="82"/>
    </row>
    <row r="13" spans="1:36" s="59" customFormat="1" ht="238.05" customHeight="1">
      <c r="A13" s="68">
        <v>5</v>
      </c>
      <c r="B13" s="73" t="s">
        <v>997</v>
      </c>
      <c r="C13" s="69" t="s">
        <v>34</v>
      </c>
      <c r="D13" s="69" t="s">
        <v>152</v>
      </c>
      <c r="E13" s="69" t="s">
        <v>976</v>
      </c>
      <c r="F13" s="70" t="s">
        <v>998</v>
      </c>
      <c r="G13" s="71">
        <v>50</v>
      </c>
      <c r="H13" s="74" t="s">
        <v>999</v>
      </c>
      <c r="I13" s="74" t="s">
        <v>1000</v>
      </c>
      <c r="J13" s="69" t="s">
        <v>977</v>
      </c>
      <c r="K13" s="69" t="s">
        <v>977</v>
      </c>
      <c r="L13" s="80"/>
      <c r="M13" s="78"/>
      <c r="N13" s="78"/>
      <c r="O13" s="78"/>
      <c r="P13" s="78"/>
      <c r="Q13" s="78"/>
      <c r="R13" s="78"/>
      <c r="S13" s="78"/>
      <c r="T13" s="78"/>
      <c r="U13" s="78"/>
      <c r="V13" s="78"/>
      <c r="W13" s="82"/>
      <c r="X13" s="82"/>
      <c r="Y13" s="82"/>
      <c r="Z13" s="82"/>
      <c r="AA13" s="82"/>
      <c r="AB13" s="82"/>
      <c r="AC13" s="82"/>
      <c r="AD13" s="82"/>
      <c r="AE13" s="82"/>
      <c r="AF13" s="82"/>
      <c r="AG13" s="82"/>
      <c r="AH13" s="82"/>
      <c r="AI13" s="82"/>
      <c r="AJ13" s="82"/>
    </row>
    <row r="14" spans="1:36" s="60" customFormat="1" ht="211.95" customHeight="1">
      <c r="A14" s="68">
        <v>6</v>
      </c>
      <c r="B14" s="69" t="s">
        <v>1001</v>
      </c>
      <c r="C14" s="69" t="s">
        <v>34</v>
      </c>
      <c r="D14" s="69" t="s">
        <v>152</v>
      </c>
      <c r="E14" s="69" t="s">
        <v>1002</v>
      </c>
      <c r="F14" s="70" t="s">
        <v>1003</v>
      </c>
      <c r="G14" s="66">
        <v>34.200000000000003</v>
      </c>
      <c r="H14" s="75" t="s">
        <v>1004</v>
      </c>
      <c r="I14" s="75" t="s">
        <v>1005</v>
      </c>
      <c r="J14" s="69" t="s">
        <v>59</v>
      </c>
      <c r="K14" s="69" t="s">
        <v>59</v>
      </c>
      <c r="L14" s="65"/>
      <c r="M14" s="13"/>
      <c r="N14" s="13"/>
      <c r="O14" s="13"/>
      <c r="P14" s="13"/>
      <c r="Q14" s="13"/>
      <c r="R14" s="13"/>
      <c r="S14" s="13"/>
      <c r="T14" s="13"/>
      <c r="U14" s="13"/>
      <c r="V14" s="13"/>
      <c r="W14" s="51"/>
      <c r="X14" s="51"/>
      <c r="Y14" s="51"/>
      <c r="Z14" s="51"/>
      <c r="AA14" s="51"/>
      <c r="AB14" s="51"/>
      <c r="AC14" s="51"/>
      <c r="AD14" s="51"/>
      <c r="AE14" s="51"/>
      <c r="AF14" s="51"/>
      <c r="AG14" s="51"/>
      <c r="AH14" s="51"/>
      <c r="AI14" s="51"/>
      <c r="AJ14" s="51"/>
    </row>
    <row r="15" spans="1:36" s="57" customFormat="1" ht="198" customHeight="1">
      <c r="A15" s="68">
        <v>7</v>
      </c>
      <c r="B15" s="69" t="s">
        <v>1006</v>
      </c>
      <c r="C15" s="69" t="s">
        <v>34</v>
      </c>
      <c r="D15" s="69" t="s">
        <v>152</v>
      </c>
      <c r="E15" s="69" t="s">
        <v>1002</v>
      </c>
      <c r="F15" s="70" t="s">
        <v>1007</v>
      </c>
      <c r="G15" s="66">
        <v>131.19999999999999</v>
      </c>
      <c r="H15" s="75" t="s">
        <v>1008</v>
      </c>
      <c r="I15" s="75" t="s">
        <v>1009</v>
      </c>
      <c r="J15" s="69" t="s">
        <v>59</v>
      </c>
      <c r="K15" s="69" t="s">
        <v>59</v>
      </c>
      <c r="L15" s="65"/>
    </row>
    <row r="16" spans="1:36" s="61" customFormat="1" ht="304.05" customHeight="1">
      <c r="A16" s="68">
        <v>8</v>
      </c>
      <c r="B16" s="69" t="s">
        <v>428</v>
      </c>
      <c r="C16" s="69" t="s">
        <v>34</v>
      </c>
      <c r="D16" s="69" t="s">
        <v>152</v>
      </c>
      <c r="E16" s="69" t="s">
        <v>1010</v>
      </c>
      <c r="F16" s="70" t="s">
        <v>1011</v>
      </c>
      <c r="G16" s="76">
        <v>562.33826999999997</v>
      </c>
      <c r="H16" s="74" t="s">
        <v>1012</v>
      </c>
      <c r="I16" s="74" t="s">
        <v>1013</v>
      </c>
      <c r="J16" s="73" t="s">
        <v>1014</v>
      </c>
      <c r="K16" s="73" t="s">
        <v>1015</v>
      </c>
      <c r="L16" s="81"/>
      <c r="M16" s="78"/>
      <c r="N16" s="78"/>
      <c r="O16" s="78"/>
      <c r="P16" s="78"/>
      <c r="Q16" s="78"/>
      <c r="R16" s="78"/>
      <c r="S16" s="78"/>
      <c r="T16" s="78"/>
      <c r="U16" s="78"/>
      <c r="V16" s="78"/>
      <c r="W16" s="83"/>
      <c r="X16" s="83"/>
      <c r="Y16" s="83"/>
      <c r="Z16" s="83"/>
      <c r="AA16" s="83"/>
      <c r="AB16" s="83"/>
      <c r="AC16" s="83"/>
      <c r="AD16" s="83"/>
      <c r="AE16" s="83"/>
      <c r="AF16" s="83"/>
      <c r="AG16" s="83"/>
      <c r="AH16" s="83"/>
      <c r="AI16" s="83"/>
      <c r="AJ16" s="83"/>
    </row>
    <row r="17" spans="1:38" s="59" customFormat="1" ht="175.05" customHeight="1">
      <c r="A17" s="68">
        <v>9</v>
      </c>
      <c r="B17" s="69" t="s">
        <v>1016</v>
      </c>
      <c r="C17" s="69" t="s">
        <v>34</v>
      </c>
      <c r="D17" s="69" t="s">
        <v>152</v>
      </c>
      <c r="E17" s="69" t="s">
        <v>1017</v>
      </c>
      <c r="F17" s="70" t="s">
        <v>1018</v>
      </c>
      <c r="G17" s="72">
        <v>10</v>
      </c>
      <c r="H17" s="70" t="s">
        <v>712</v>
      </c>
      <c r="I17" s="70" t="s">
        <v>712</v>
      </c>
      <c r="J17" s="69" t="s">
        <v>977</v>
      </c>
      <c r="K17" s="69" t="s">
        <v>1019</v>
      </c>
      <c r="L17" s="73"/>
      <c r="M17" s="78"/>
      <c r="N17" s="78"/>
      <c r="O17" s="78"/>
      <c r="P17" s="78"/>
      <c r="Q17" s="78"/>
      <c r="R17" s="78"/>
      <c r="S17" s="78"/>
      <c r="T17" s="78"/>
      <c r="U17" s="78"/>
      <c r="V17" s="78"/>
      <c r="W17" s="82"/>
      <c r="X17" s="82"/>
      <c r="Y17" s="82"/>
      <c r="Z17" s="82"/>
      <c r="AA17" s="82"/>
      <c r="AB17" s="82"/>
      <c r="AC17" s="82"/>
      <c r="AD17" s="82"/>
      <c r="AE17" s="82"/>
      <c r="AF17" s="82"/>
      <c r="AG17" s="82"/>
      <c r="AH17" s="82"/>
      <c r="AI17" s="82"/>
      <c r="AJ17" s="82"/>
    </row>
    <row r="18" spans="1:38" s="58" customFormat="1" ht="241.05" customHeight="1">
      <c r="A18" s="68">
        <v>10</v>
      </c>
      <c r="B18" s="69" t="s">
        <v>1020</v>
      </c>
      <c r="C18" s="69" t="s">
        <v>34</v>
      </c>
      <c r="D18" s="69" t="s">
        <v>152</v>
      </c>
      <c r="E18" s="69" t="s">
        <v>1021</v>
      </c>
      <c r="F18" s="70" t="s">
        <v>1022</v>
      </c>
      <c r="G18" s="71">
        <v>30</v>
      </c>
      <c r="H18" s="70" t="s">
        <v>1023</v>
      </c>
      <c r="I18" s="70" t="s">
        <v>1023</v>
      </c>
      <c r="J18" s="69" t="s">
        <v>1024</v>
      </c>
      <c r="K18" s="69" t="s">
        <v>1025</v>
      </c>
      <c r="L18" s="79"/>
      <c r="M18" s="78"/>
      <c r="N18" s="78"/>
      <c r="O18" s="78"/>
      <c r="P18" s="78"/>
      <c r="Q18" s="78"/>
      <c r="R18" s="78"/>
      <c r="S18" s="78"/>
      <c r="T18" s="78"/>
      <c r="U18" s="78"/>
      <c r="V18" s="78"/>
      <c r="W18" s="82"/>
      <c r="X18" s="82"/>
      <c r="Y18" s="82"/>
      <c r="Z18" s="82"/>
      <c r="AA18" s="82"/>
      <c r="AB18" s="82"/>
      <c r="AC18" s="82"/>
      <c r="AD18" s="82"/>
      <c r="AE18" s="82"/>
      <c r="AF18" s="82"/>
      <c r="AG18" s="82"/>
      <c r="AH18" s="82"/>
      <c r="AI18" s="82"/>
      <c r="AJ18" s="82"/>
    </row>
    <row r="19" spans="1:38" s="5" customFormat="1" ht="201" customHeight="1">
      <c r="A19" s="68">
        <v>11</v>
      </c>
      <c r="B19" s="69" t="s">
        <v>967</v>
      </c>
      <c r="C19" s="69" t="s">
        <v>34</v>
      </c>
      <c r="D19" s="69" t="s">
        <v>152</v>
      </c>
      <c r="E19" s="69" t="s">
        <v>968</v>
      </c>
      <c r="F19" s="70" t="s">
        <v>969</v>
      </c>
      <c r="G19" s="72">
        <v>20</v>
      </c>
      <c r="H19" s="70" t="s">
        <v>970</v>
      </c>
      <c r="I19" s="70" t="s">
        <v>971</v>
      </c>
      <c r="J19" s="69" t="s">
        <v>972</v>
      </c>
      <c r="K19" s="69" t="s">
        <v>972</v>
      </c>
      <c r="L19" s="30"/>
      <c r="M19" s="17"/>
      <c r="N19" s="17"/>
      <c r="O19" s="17"/>
      <c r="P19" s="17"/>
      <c r="Q19" s="17"/>
      <c r="R19" s="17"/>
      <c r="S19" s="17"/>
      <c r="T19" s="17"/>
      <c r="U19" s="17"/>
      <c r="V19" s="17"/>
      <c r="W19" s="17"/>
      <c r="X19" s="17"/>
      <c r="Y19" s="8"/>
      <c r="Z19" s="8"/>
      <c r="AA19" s="8"/>
      <c r="AB19" s="8"/>
      <c r="AC19" s="8"/>
      <c r="AD19" s="8"/>
      <c r="AE19" s="8"/>
      <c r="AF19" s="8"/>
      <c r="AG19" s="8"/>
      <c r="AH19" s="8"/>
      <c r="AI19" s="8"/>
      <c r="AJ19" s="8"/>
      <c r="AK19" s="8"/>
      <c r="AL19" s="8"/>
    </row>
    <row r="20" spans="1:38" ht="102" customHeight="1"/>
    <row r="21" spans="1:38" ht="102" customHeight="1"/>
  </sheetData>
  <mergeCells count="15">
    <mergeCell ref="A2:L2"/>
    <mergeCell ref="H3:I3"/>
    <mergeCell ref="A8:F8"/>
    <mergeCell ref="A3:A7"/>
    <mergeCell ref="B3:B7"/>
    <mergeCell ref="C3:C7"/>
    <mergeCell ref="D3:D7"/>
    <mergeCell ref="E3:E7"/>
    <mergeCell ref="F3:F7"/>
    <mergeCell ref="G3:G7"/>
    <mergeCell ref="H4:H7"/>
    <mergeCell ref="I4:I7"/>
    <mergeCell ref="J3:J7"/>
    <mergeCell ref="K3:K7"/>
    <mergeCell ref="L3:L7"/>
  </mergeCells>
  <phoneticPr fontId="105" type="noConversion"/>
  <printOptions horizontalCentered="1" verticalCentered="1"/>
  <pageMargins left="0.75138888888888899" right="0.75138888888888899" top="1" bottom="1" header="0.5" footer="0.5"/>
  <pageSetup paperSize="8" scale="4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35"/>
  <sheetViews>
    <sheetView workbookViewId="0">
      <selection activeCell="F15" sqref="F15"/>
    </sheetView>
  </sheetViews>
  <sheetFormatPr defaultColWidth="9" defaultRowHeight="15.6" customHeight="1"/>
  <cols>
    <col min="1" max="1" width="7" style="51" customWidth="1"/>
    <col min="2" max="2" width="13.6328125" style="18" customWidth="1"/>
    <col min="3" max="3" width="34.1796875" style="51" customWidth="1"/>
    <col min="4" max="4" width="24.81640625" style="51" customWidth="1"/>
    <col min="5" max="40" width="9" style="18"/>
  </cols>
  <sheetData>
    <row r="1" spans="1:4" s="18" customFormat="1" ht="15.6" customHeight="1">
      <c r="A1" s="51"/>
      <c r="C1" s="51"/>
      <c r="D1" s="51"/>
    </row>
    <row r="2" spans="1:4" s="327" customFormat="1" ht="33" customHeight="1">
      <c r="A2" s="508" t="s">
        <v>434</v>
      </c>
      <c r="B2" s="508"/>
      <c r="C2" s="508"/>
      <c r="D2" s="508"/>
    </row>
    <row r="3" spans="1:4" s="328" customFormat="1" ht="30" customHeight="1">
      <c r="A3" s="329" t="s">
        <v>6</v>
      </c>
      <c r="B3" s="330" t="s">
        <v>423</v>
      </c>
      <c r="C3" s="330" t="s">
        <v>424</v>
      </c>
      <c r="D3" s="330" t="s">
        <v>425</v>
      </c>
    </row>
    <row r="4" spans="1:4" s="328" customFormat="1" ht="30" customHeight="1">
      <c r="A4" s="509" t="s">
        <v>30</v>
      </c>
      <c r="B4" s="510"/>
      <c r="C4" s="511"/>
      <c r="D4" s="456">
        <f>D5+D16+D21+D28</f>
        <v>10136</v>
      </c>
    </row>
    <row r="5" spans="1:4" s="328" customFormat="1" ht="30" customHeight="1">
      <c r="A5" s="329"/>
      <c r="B5" s="512" t="s">
        <v>30</v>
      </c>
      <c r="C5" s="511"/>
      <c r="D5" s="456">
        <f>SUM(D6:D15)</f>
        <v>6676</v>
      </c>
    </row>
    <row r="6" spans="1:4" s="18" customFormat="1" ht="27" customHeight="1">
      <c r="A6" s="329">
        <v>1</v>
      </c>
      <c r="B6" s="513" t="s">
        <v>31</v>
      </c>
      <c r="C6" s="223" t="s">
        <v>53</v>
      </c>
      <c r="D6" s="247">
        <v>400</v>
      </c>
    </row>
    <row r="7" spans="1:4" s="18" customFormat="1" ht="27" customHeight="1">
      <c r="A7" s="329">
        <v>2</v>
      </c>
      <c r="B7" s="513"/>
      <c r="C7" s="223" t="s">
        <v>426</v>
      </c>
      <c r="D7" s="247">
        <v>2000</v>
      </c>
    </row>
    <row r="8" spans="1:4" s="18" customFormat="1" ht="27" customHeight="1">
      <c r="A8" s="329">
        <v>3</v>
      </c>
      <c r="B8" s="513"/>
      <c r="C8" s="223" t="s">
        <v>64</v>
      </c>
      <c r="D8" s="247">
        <v>1000</v>
      </c>
    </row>
    <row r="9" spans="1:4" s="18" customFormat="1" ht="27" customHeight="1">
      <c r="A9" s="329">
        <v>4</v>
      </c>
      <c r="B9" s="513"/>
      <c r="C9" s="223" t="s">
        <v>69</v>
      </c>
      <c r="D9" s="247">
        <v>600</v>
      </c>
    </row>
    <row r="10" spans="1:4" s="18" customFormat="1" ht="27" customHeight="1">
      <c r="A10" s="329">
        <v>5</v>
      </c>
      <c r="B10" s="513"/>
      <c r="C10" s="223" t="s">
        <v>74</v>
      </c>
      <c r="D10" s="247">
        <v>123</v>
      </c>
    </row>
    <row r="11" spans="1:4" s="18" customFormat="1" ht="27" customHeight="1">
      <c r="A11" s="329">
        <v>6</v>
      </c>
      <c r="B11" s="513"/>
      <c r="C11" s="223" t="s">
        <v>427</v>
      </c>
      <c r="D11" s="247">
        <v>500</v>
      </c>
    </row>
    <row r="12" spans="1:4" s="18" customFormat="1" ht="27" customHeight="1">
      <c r="A12" s="329">
        <v>7</v>
      </c>
      <c r="B12" s="513"/>
      <c r="C12" s="223" t="s">
        <v>172</v>
      </c>
      <c r="D12" s="247">
        <v>630</v>
      </c>
    </row>
    <row r="13" spans="1:4" s="18" customFormat="1" ht="27" customHeight="1">
      <c r="A13" s="329">
        <v>8</v>
      </c>
      <c r="B13" s="513"/>
      <c r="C13" s="223" t="s">
        <v>428</v>
      </c>
      <c r="D13" s="247">
        <v>800</v>
      </c>
    </row>
    <row r="14" spans="1:4" s="18" customFormat="1" ht="27" customHeight="1">
      <c r="A14" s="329">
        <v>9</v>
      </c>
      <c r="B14" s="513"/>
      <c r="C14" s="223" t="s">
        <v>184</v>
      </c>
      <c r="D14" s="443">
        <v>100</v>
      </c>
    </row>
    <row r="15" spans="1:4" s="18" customFormat="1" ht="27" customHeight="1">
      <c r="A15" s="329">
        <v>10</v>
      </c>
      <c r="B15" s="513"/>
      <c r="C15" s="223" t="s">
        <v>188</v>
      </c>
      <c r="D15" s="247">
        <v>523</v>
      </c>
    </row>
    <row r="16" spans="1:4" s="18" customFormat="1" ht="27" customHeight="1">
      <c r="A16" s="335"/>
      <c r="B16" s="512" t="s">
        <v>30</v>
      </c>
      <c r="C16" s="511"/>
      <c r="D16" s="219">
        <f>SUM(D17:D20)</f>
        <v>1727</v>
      </c>
    </row>
    <row r="17" spans="1:4" s="18" customFormat="1" ht="27" customHeight="1">
      <c r="A17" s="329">
        <v>11</v>
      </c>
      <c r="B17" s="514" t="s">
        <v>194</v>
      </c>
      <c r="C17" s="223" t="s">
        <v>431</v>
      </c>
      <c r="D17" s="247">
        <v>227</v>
      </c>
    </row>
    <row r="18" spans="1:4" s="18" customFormat="1" ht="27" customHeight="1">
      <c r="A18" s="329">
        <v>12</v>
      </c>
      <c r="B18" s="515"/>
      <c r="C18" s="223" t="s">
        <v>366</v>
      </c>
      <c r="D18" s="247">
        <v>400</v>
      </c>
    </row>
    <row r="19" spans="1:4" s="18" customFormat="1" ht="27" customHeight="1">
      <c r="A19" s="329">
        <v>13</v>
      </c>
      <c r="B19" s="515"/>
      <c r="C19" s="223" t="s">
        <v>371</v>
      </c>
      <c r="D19" s="247">
        <v>800</v>
      </c>
    </row>
    <row r="20" spans="1:4" s="18" customFormat="1" ht="27" customHeight="1">
      <c r="A20" s="329">
        <v>14</v>
      </c>
      <c r="B20" s="515"/>
      <c r="C20" s="457" t="s">
        <v>376</v>
      </c>
      <c r="D20" s="247">
        <v>300</v>
      </c>
    </row>
    <row r="21" spans="1:4" s="18" customFormat="1" ht="27" customHeight="1">
      <c r="A21" s="336"/>
      <c r="B21" s="512" t="s">
        <v>30</v>
      </c>
      <c r="C21" s="511"/>
      <c r="D21" s="219">
        <f>SUM(D22:D27)</f>
        <v>951</v>
      </c>
    </row>
    <row r="22" spans="1:4" s="18" customFormat="1" ht="27" customHeight="1">
      <c r="A22" s="329">
        <v>15</v>
      </c>
      <c r="B22" s="513" t="s">
        <v>381</v>
      </c>
      <c r="C22" s="337" t="s">
        <v>389</v>
      </c>
      <c r="D22" s="247">
        <v>50</v>
      </c>
    </row>
    <row r="23" spans="1:4" s="18" customFormat="1" ht="27" customHeight="1">
      <c r="A23" s="329">
        <v>16</v>
      </c>
      <c r="B23" s="513"/>
      <c r="C23" s="232" t="s">
        <v>432</v>
      </c>
      <c r="D23" s="247">
        <v>178</v>
      </c>
    </row>
    <row r="24" spans="1:4" s="18" customFormat="1" ht="27" customHeight="1">
      <c r="A24" s="329">
        <v>17</v>
      </c>
      <c r="B24" s="513"/>
      <c r="C24" s="223" t="s">
        <v>435</v>
      </c>
      <c r="D24" s="247">
        <v>280</v>
      </c>
    </row>
    <row r="25" spans="1:4" s="18" customFormat="1" ht="27" customHeight="1">
      <c r="A25" s="329">
        <v>18</v>
      </c>
      <c r="B25" s="513"/>
      <c r="C25" s="232" t="s">
        <v>436</v>
      </c>
      <c r="D25" s="247">
        <v>161</v>
      </c>
    </row>
    <row r="26" spans="1:4" s="18" customFormat="1" ht="27" customHeight="1">
      <c r="A26" s="329">
        <v>19</v>
      </c>
      <c r="B26" s="513"/>
      <c r="C26" s="232" t="s">
        <v>402</v>
      </c>
      <c r="D26" s="247">
        <v>112.2</v>
      </c>
    </row>
    <row r="27" spans="1:4" s="18" customFormat="1" ht="27" customHeight="1">
      <c r="A27" s="329">
        <v>20</v>
      </c>
      <c r="B27" s="513"/>
      <c r="C27" s="232" t="s">
        <v>407</v>
      </c>
      <c r="D27" s="247">
        <v>169.8</v>
      </c>
    </row>
    <row r="28" spans="1:4" s="18" customFormat="1" ht="27" customHeight="1">
      <c r="A28" s="329"/>
      <c r="B28" s="512" t="s">
        <v>30</v>
      </c>
      <c r="C28" s="511"/>
      <c r="D28" s="333">
        <f>D29+D30</f>
        <v>782</v>
      </c>
    </row>
    <row r="29" spans="1:4" s="18" customFormat="1" ht="27" customHeight="1">
      <c r="A29" s="329">
        <v>21</v>
      </c>
      <c r="B29" s="514" t="s">
        <v>410</v>
      </c>
      <c r="C29" s="228" t="s">
        <v>411</v>
      </c>
      <c r="D29" s="261">
        <v>542</v>
      </c>
    </row>
    <row r="30" spans="1:4" s="18" customFormat="1" ht="27" customHeight="1">
      <c r="A30" s="329">
        <v>22</v>
      </c>
      <c r="B30" s="516"/>
      <c r="C30" s="228" t="s">
        <v>415</v>
      </c>
      <c r="D30" s="261">
        <v>240</v>
      </c>
    </row>
    <row r="31" spans="1:4" s="18" customFormat="1" ht="15.6" customHeight="1">
      <c r="A31" s="51"/>
      <c r="C31" s="51"/>
      <c r="D31" s="51"/>
    </row>
    <row r="32" spans="1:4" s="18" customFormat="1" ht="15.6" customHeight="1">
      <c r="A32" s="51"/>
      <c r="C32" s="51"/>
      <c r="D32" s="51"/>
    </row>
    <row r="33" spans="1:4" s="18" customFormat="1" ht="15.6" customHeight="1">
      <c r="A33" s="51"/>
      <c r="C33" s="51"/>
      <c r="D33" s="51"/>
    </row>
    <row r="34" spans="1:4" s="18" customFormat="1" ht="15.6" customHeight="1">
      <c r="A34" s="51"/>
      <c r="C34" s="51"/>
      <c r="D34" s="51"/>
    </row>
    <row r="35" spans="1:4" s="18" customFormat="1" ht="15.6" customHeight="1">
      <c r="A35" s="51"/>
      <c r="C35" s="51"/>
      <c r="D35" s="51"/>
    </row>
  </sheetData>
  <mergeCells count="10">
    <mergeCell ref="B28:C28"/>
    <mergeCell ref="B6:B15"/>
    <mergeCell ref="B17:B20"/>
    <mergeCell ref="B22:B27"/>
    <mergeCell ref="B29:B30"/>
    <mergeCell ref="A2:D2"/>
    <mergeCell ref="A4:C4"/>
    <mergeCell ref="B5:C5"/>
    <mergeCell ref="B16:C16"/>
    <mergeCell ref="B21:C21"/>
  </mergeCells>
  <phoneticPr fontId="10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37"/>
  <sheetViews>
    <sheetView workbookViewId="0">
      <selection activeCell="F15" sqref="F15"/>
    </sheetView>
  </sheetViews>
  <sheetFormatPr defaultColWidth="9" defaultRowHeight="14.25" customHeight="1"/>
  <cols>
    <col min="1" max="1" width="5.6328125" style="13" customWidth="1"/>
    <col min="2" max="2" width="13.36328125" style="13" customWidth="1"/>
    <col min="3" max="5" width="10.1796875" style="13" customWidth="1"/>
    <col min="6" max="6" width="42.6328125" style="14" customWidth="1"/>
    <col min="7" max="9" width="9.36328125" style="448" customWidth="1"/>
    <col min="10" max="10" width="22.36328125" style="15" customWidth="1"/>
    <col min="11" max="11" width="23.81640625" style="15" customWidth="1"/>
    <col min="12" max="12" width="11.453125" style="13" customWidth="1"/>
    <col min="13" max="13" width="8.81640625" style="13" customWidth="1"/>
    <col min="14" max="14" width="9.81640625" style="62" customWidth="1"/>
    <col min="15" max="16" width="9.6328125" style="272" customWidth="1"/>
    <col min="17" max="17" width="9.81640625" style="272" customWidth="1"/>
    <col min="18" max="19" width="10.1796875" style="272" customWidth="1"/>
    <col min="20" max="21" width="9" style="16"/>
    <col min="22" max="22" width="6.81640625" style="13" customWidth="1"/>
    <col min="23" max="40" width="9" style="17"/>
  </cols>
  <sheetData>
    <row r="1" spans="1:23" ht="25.5" customHeight="1">
      <c r="A1" s="4" t="s">
        <v>437</v>
      </c>
      <c r="B1" s="19"/>
      <c r="C1" s="4"/>
      <c r="D1" s="4"/>
      <c r="E1" s="19"/>
      <c r="F1" s="4"/>
      <c r="G1" s="19"/>
      <c r="H1" s="19"/>
      <c r="I1" s="19"/>
      <c r="J1" s="4"/>
      <c r="K1" s="4"/>
      <c r="L1" s="19"/>
      <c r="M1" s="19"/>
      <c r="N1" s="19"/>
      <c r="O1" s="19"/>
      <c r="P1" s="19"/>
      <c r="Q1" s="19"/>
      <c r="R1" s="19"/>
      <c r="S1" s="19"/>
      <c r="T1" s="43"/>
      <c r="U1" s="43"/>
      <c r="V1" s="19"/>
    </row>
    <row r="2" spans="1:23" ht="55.5" customHeight="1">
      <c r="A2" s="489" t="s">
        <v>438</v>
      </c>
      <c r="B2" s="489"/>
      <c r="C2" s="489"/>
      <c r="D2" s="489"/>
      <c r="E2" s="489"/>
      <c r="F2" s="490"/>
      <c r="G2" s="489"/>
      <c r="H2" s="489"/>
      <c r="I2" s="489"/>
      <c r="J2" s="490"/>
      <c r="K2" s="490"/>
      <c r="L2" s="489"/>
      <c r="M2" s="489"/>
      <c r="N2" s="491"/>
      <c r="O2" s="489"/>
      <c r="P2" s="489"/>
      <c r="Q2" s="489"/>
      <c r="R2" s="489"/>
      <c r="S2" s="489"/>
      <c r="T2" s="492"/>
      <c r="U2" s="492"/>
      <c r="V2" s="489"/>
    </row>
    <row r="3" spans="1:23" s="1" customFormat="1" ht="19.05" customHeight="1">
      <c r="A3" s="493" t="s">
        <v>2</v>
      </c>
      <c r="B3" s="494"/>
      <c r="C3" s="495"/>
      <c r="D3" s="495"/>
      <c r="E3" s="495"/>
      <c r="F3" s="495"/>
      <c r="G3" s="22"/>
      <c r="H3" s="22"/>
      <c r="I3" s="22"/>
      <c r="J3" s="21" t="s">
        <v>3</v>
      </c>
      <c r="K3" s="495"/>
      <c r="L3" s="495"/>
      <c r="M3" s="495"/>
      <c r="N3" s="495"/>
      <c r="O3" s="10" t="s">
        <v>4</v>
      </c>
      <c r="P3" s="22"/>
      <c r="Q3" s="495"/>
      <c r="R3" s="495"/>
      <c r="S3" s="495"/>
      <c r="T3" s="496"/>
      <c r="U3" s="9" t="s">
        <v>5</v>
      </c>
      <c r="V3" s="45"/>
      <c r="W3" s="17"/>
    </row>
    <row r="4" spans="1:23" s="2" customFormat="1" ht="45" customHeight="1">
      <c r="A4" s="499" t="s">
        <v>6</v>
      </c>
      <c r="B4" s="500" t="s">
        <v>7</v>
      </c>
      <c r="C4" s="500" t="s">
        <v>8</v>
      </c>
      <c r="D4" s="500" t="s">
        <v>9</v>
      </c>
      <c r="E4" s="500" t="s">
        <v>10</v>
      </c>
      <c r="F4" s="500" t="s">
        <v>11</v>
      </c>
      <c r="G4" s="497" t="s">
        <v>12</v>
      </c>
      <c r="H4" s="517" t="s">
        <v>439</v>
      </c>
      <c r="I4" s="517" t="s">
        <v>440</v>
      </c>
      <c r="J4" s="497" t="s">
        <v>13</v>
      </c>
      <c r="K4" s="497"/>
      <c r="L4" s="497"/>
      <c r="M4" s="497"/>
      <c r="N4" s="498"/>
      <c r="O4" s="497"/>
      <c r="P4" s="497"/>
      <c r="Q4" s="497"/>
      <c r="R4" s="497"/>
      <c r="S4" s="497"/>
      <c r="T4" s="500" t="s">
        <v>14</v>
      </c>
      <c r="U4" s="500" t="s">
        <v>15</v>
      </c>
      <c r="V4" s="500" t="s">
        <v>17</v>
      </c>
    </row>
    <row r="5" spans="1:23" s="2" customFormat="1" ht="20.100000000000001" customHeight="1">
      <c r="A5" s="499"/>
      <c r="B5" s="500"/>
      <c r="C5" s="500"/>
      <c r="D5" s="500"/>
      <c r="E5" s="500"/>
      <c r="F5" s="500"/>
      <c r="G5" s="497"/>
      <c r="H5" s="518"/>
      <c r="I5" s="518"/>
      <c r="J5" s="497" t="s">
        <v>18</v>
      </c>
      <c r="K5" s="506" t="s">
        <v>19</v>
      </c>
      <c r="L5" s="500" t="s">
        <v>20</v>
      </c>
      <c r="M5" s="500"/>
      <c r="N5" s="498" t="s">
        <v>21</v>
      </c>
      <c r="O5" s="507"/>
      <c r="P5" s="507"/>
      <c r="Q5" s="507" t="s">
        <v>22</v>
      </c>
      <c r="R5" s="507"/>
      <c r="S5" s="507"/>
      <c r="T5" s="500"/>
      <c r="U5" s="500"/>
      <c r="V5" s="500"/>
    </row>
    <row r="6" spans="1:23" s="2" customFormat="1" ht="19.5" customHeight="1">
      <c r="A6" s="499"/>
      <c r="B6" s="500"/>
      <c r="C6" s="500"/>
      <c r="D6" s="500"/>
      <c r="E6" s="500"/>
      <c r="F6" s="500"/>
      <c r="G6" s="497"/>
      <c r="H6" s="518"/>
      <c r="I6" s="518"/>
      <c r="J6" s="497"/>
      <c r="K6" s="506"/>
      <c r="L6" s="500"/>
      <c r="M6" s="500"/>
      <c r="N6" s="498"/>
      <c r="O6" s="507"/>
      <c r="P6" s="507"/>
      <c r="Q6" s="507"/>
      <c r="R6" s="507"/>
      <c r="S6" s="507"/>
      <c r="T6" s="500"/>
      <c r="U6" s="500"/>
      <c r="V6" s="500"/>
    </row>
    <row r="7" spans="1:23" s="2" customFormat="1" ht="18" customHeight="1">
      <c r="A7" s="499"/>
      <c r="B7" s="500"/>
      <c r="C7" s="500"/>
      <c r="D7" s="500"/>
      <c r="E7" s="500"/>
      <c r="F7" s="500"/>
      <c r="G7" s="497"/>
      <c r="H7" s="518"/>
      <c r="I7" s="518"/>
      <c r="J7" s="497"/>
      <c r="K7" s="506"/>
      <c r="L7" s="500"/>
      <c r="M7" s="500"/>
      <c r="N7" s="498"/>
      <c r="O7" s="507"/>
      <c r="P7" s="507"/>
      <c r="Q7" s="507"/>
      <c r="R7" s="507"/>
      <c r="S7" s="507"/>
      <c r="T7" s="500"/>
      <c r="U7" s="500"/>
      <c r="V7" s="500"/>
    </row>
    <row r="8" spans="1:23" s="2" customFormat="1" ht="91.05" customHeight="1">
      <c r="A8" s="499"/>
      <c r="B8" s="500"/>
      <c r="C8" s="500"/>
      <c r="D8" s="500"/>
      <c r="E8" s="500"/>
      <c r="F8" s="500"/>
      <c r="G8" s="497"/>
      <c r="H8" s="519"/>
      <c r="I8" s="519"/>
      <c r="J8" s="497"/>
      <c r="K8" s="506"/>
      <c r="L8" s="218" t="s">
        <v>23</v>
      </c>
      <c r="M8" s="218" t="s">
        <v>24</v>
      </c>
      <c r="N8" s="274" t="s">
        <v>25</v>
      </c>
      <c r="O8" s="275" t="s">
        <v>26</v>
      </c>
      <c r="P8" s="275" t="s">
        <v>27</v>
      </c>
      <c r="Q8" s="275" t="s">
        <v>25</v>
      </c>
      <c r="R8" s="275" t="s">
        <v>28</v>
      </c>
      <c r="S8" s="275" t="s">
        <v>29</v>
      </c>
      <c r="T8" s="500"/>
      <c r="U8" s="500"/>
      <c r="V8" s="500"/>
    </row>
    <row r="9" spans="1:23" s="3" customFormat="1" ht="40.950000000000003" customHeight="1">
      <c r="A9" s="499" t="s">
        <v>30</v>
      </c>
      <c r="B9" s="499"/>
      <c r="C9" s="499"/>
      <c r="D9" s="499"/>
      <c r="E9" s="499"/>
      <c r="F9" s="499"/>
      <c r="G9" s="242">
        <f>G10+G22+G28+G34</f>
        <v>10136.120000000001</v>
      </c>
      <c r="H9" s="242">
        <f>H10+H22+H28+H34</f>
        <v>5631</v>
      </c>
      <c r="I9" s="242">
        <f>I10+I22+I28+I34</f>
        <v>4505.12</v>
      </c>
      <c r="J9" s="243"/>
      <c r="K9" s="244"/>
      <c r="L9" s="218"/>
      <c r="M9" s="218"/>
      <c r="N9" s="274"/>
      <c r="O9" s="275"/>
      <c r="P9" s="275"/>
      <c r="Q9" s="275"/>
      <c r="R9" s="275"/>
      <c r="S9" s="275"/>
      <c r="T9" s="218"/>
      <c r="U9" s="218"/>
      <c r="V9" s="218"/>
    </row>
    <row r="10" spans="1:23" s="3" customFormat="1" ht="42" customHeight="1">
      <c r="A10" s="217"/>
      <c r="B10" s="500" t="s">
        <v>31</v>
      </c>
      <c r="C10" s="500"/>
      <c r="D10" s="500"/>
      <c r="E10" s="500"/>
      <c r="F10" s="501"/>
      <c r="G10" s="242">
        <f>SUM(G11:G21)</f>
        <v>6506</v>
      </c>
      <c r="H10" s="242">
        <f>SUM(H11:H21)</f>
        <v>4562</v>
      </c>
      <c r="I10" s="242">
        <f>SUM(I11:I21)</f>
        <v>1944</v>
      </c>
      <c r="J10" s="243"/>
      <c r="K10" s="244"/>
      <c r="L10" s="218"/>
      <c r="M10" s="218"/>
      <c r="N10" s="274"/>
      <c r="O10" s="275"/>
      <c r="P10" s="275"/>
      <c r="Q10" s="275" t="s">
        <v>32</v>
      </c>
      <c r="R10" s="275"/>
      <c r="S10" s="275"/>
      <c r="T10" s="218"/>
      <c r="U10" s="218"/>
      <c r="V10" s="218"/>
    </row>
    <row r="11" spans="1:23" s="206" customFormat="1" ht="63" customHeight="1">
      <c r="A11" s="223">
        <v>1</v>
      </c>
      <c r="B11" s="223" t="s">
        <v>53</v>
      </c>
      <c r="C11" s="223" t="s">
        <v>34</v>
      </c>
      <c r="D11" s="223" t="s">
        <v>54</v>
      </c>
      <c r="E11" s="223" t="s">
        <v>55</v>
      </c>
      <c r="F11" s="224" t="s">
        <v>56</v>
      </c>
      <c r="G11" s="223">
        <v>480</v>
      </c>
      <c r="H11" s="223">
        <v>480</v>
      </c>
      <c r="I11" s="223"/>
      <c r="J11" s="224" t="s">
        <v>57</v>
      </c>
      <c r="K11" s="224" t="s">
        <v>58</v>
      </c>
      <c r="L11" s="223">
        <v>15</v>
      </c>
      <c r="M11" s="223">
        <v>38</v>
      </c>
      <c r="N11" s="223">
        <v>0.1019</v>
      </c>
      <c r="O11" s="223">
        <v>2.63E-2</v>
      </c>
      <c r="P11" s="223">
        <v>7.5600000000000001E-2</v>
      </c>
      <c r="Q11" s="223">
        <v>0.3145</v>
      </c>
      <c r="R11" s="223">
        <v>7.8899999999999998E-2</v>
      </c>
      <c r="S11" s="223">
        <v>0.2356</v>
      </c>
      <c r="T11" s="223" t="s">
        <v>59</v>
      </c>
      <c r="U11" s="223" t="s">
        <v>60</v>
      </c>
      <c r="V11" s="198"/>
    </row>
    <row r="12" spans="1:23" s="100" customFormat="1" ht="219" customHeight="1">
      <c r="A12" s="223">
        <v>2</v>
      </c>
      <c r="B12" s="224" t="s">
        <v>426</v>
      </c>
      <c r="C12" s="224" t="s">
        <v>34</v>
      </c>
      <c r="D12" s="224" t="s">
        <v>152</v>
      </c>
      <c r="E12" s="224" t="s">
        <v>441</v>
      </c>
      <c r="F12" s="224" t="s">
        <v>442</v>
      </c>
      <c r="G12" s="224">
        <v>2000</v>
      </c>
      <c r="H12" s="224">
        <v>2000</v>
      </c>
      <c r="I12" s="224"/>
      <c r="J12" s="224" t="s">
        <v>443</v>
      </c>
      <c r="K12" s="224" t="s">
        <v>444</v>
      </c>
      <c r="L12" s="224">
        <v>19</v>
      </c>
      <c r="M12" s="223">
        <v>153</v>
      </c>
      <c r="N12" s="223">
        <f>O12+P12</f>
        <v>0.5665</v>
      </c>
      <c r="O12" s="223">
        <v>3.6900000000000002E-2</v>
      </c>
      <c r="P12" s="223">
        <v>0.52959999999999996</v>
      </c>
      <c r="Q12" s="223">
        <f>R12+S12</f>
        <v>1.9200999999999999</v>
      </c>
      <c r="R12" s="223">
        <v>0.12909999999999999</v>
      </c>
      <c r="S12" s="223">
        <v>1.7909999999999999</v>
      </c>
      <c r="T12" s="223" t="s">
        <v>46</v>
      </c>
      <c r="U12" s="223" t="s">
        <v>60</v>
      </c>
      <c r="V12" s="265"/>
    </row>
    <row r="13" spans="1:23" s="206" customFormat="1" ht="145.05000000000001" customHeight="1">
      <c r="A13" s="223">
        <v>3</v>
      </c>
      <c r="B13" s="223" t="s">
        <v>64</v>
      </c>
      <c r="C13" s="223" t="s">
        <v>34</v>
      </c>
      <c r="D13" s="223" t="s">
        <v>35</v>
      </c>
      <c r="E13" s="223" t="s">
        <v>36</v>
      </c>
      <c r="F13" s="224" t="s">
        <v>65</v>
      </c>
      <c r="G13" s="223">
        <v>1000</v>
      </c>
      <c r="H13" s="223">
        <v>1000</v>
      </c>
      <c r="I13" s="223"/>
      <c r="J13" s="224" t="s">
        <v>66</v>
      </c>
      <c r="K13" s="224" t="s">
        <v>67</v>
      </c>
      <c r="L13" s="223">
        <v>19</v>
      </c>
      <c r="M13" s="223">
        <v>153</v>
      </c>
      <c r="N13" s="223">
        <v>0.13</v>
      </c>
      <c r="O13" s="223">
        <v>0.03</v>
      </c>
      <c r="P13" s="223">
        <v>0.1</v>
      </c>
      <c r="Q13" s="223">
        <v>0.4</v>
      </c>
      <c r="R13" s="223">
        <v>0.1</v>
      </c>
      <c r="S13" s="223">
        <v>0.3</v>
      </c>
      <c r="T13" s="223" t="s">
        <v>68</v>
      </c>
      <c r="U13" s="223" t="s">
        <v>36</v>
      </c>
      <c r="V13" s="198"/>
    </row>
    <row r="14" spans="1:23" s="206" customFormat="1" ht="139.94999999999999" customHeight="1">
      <c r="A14" s="223">
        <v>4</v>
      </c>
      <c r="B14" s="223" t="s">
        <v>69</v>
      </c>
      <c r="C14" s="223" t="s">
        <v>34</v>
      </c>
      <c r="D14" s="223" t="s">
        <v>35</v>
      </c>
      <c r="E14" s="223" t="s">
        <v>36</v>
      </c>
      <c r="F14" s="224" t="s">
        <v>70</v>
      </c>
      <c r="G14" s="223">
        <v>573</v>
      </c>
      <c r="H14" s="223">
        <v>452</v>
      </c>
      <c r="I14" s="223">
        <v>121</v>
      </c>
      <c r="J14" s="224" t="s">
        <v>71</v>
      </c>
      <c r="K14" s="224" t="s">
        <v>72</v>
      </c>
      <c r="L14" s="223">
        <v>19</v>
      </c>
      <c r="M14" s="223">
        <v>153</v>
      </c>
      <c r="N14" s="223">
        <v>0.16</v>
      </c>
      <c r="O14" s="223">
        <v>0.04</v>
      </c>
      <c r="P14" s="223">
        <v>0.12</v>
      </c>
      <c r="Q14" s="223">
        <v>0.47</v>
      </c>
      <c r="R14" s="223">
        <v>0.11</v>
      </c>
      <c r="S14" s="223">
        <v>0.36</v>
      </c>
      <c r="T14" s="223" t="s">
        <v>73</v>
      </c>
      <c r="U14" s="223" t="s">
        <v>36</v>
      </c>
      <c r="V14" s="198"/>
    </row>
    <row r="15" spans="1:23" s="206" customFormat="1" ht="117" customHeight="1">
      <c r="A15" s="223">
        <v>5</v>
      </c>
      <c r="B15" s="223" t="s">
        <v>74</v>
      </c>
      <c r="C15" s="223" t="s">
        <v>34</v>
      </c>
      <c r="D15" s="223" t="s">
        <v>35</v>
      </c>
      <c r="E15" s="223" t="s">
        <v>75</v>
      </c>
      <c r="F15" s="224" t="s">
        <v>76</v>
      </c>
      <c r="G15" s="223">
        <v>200</v>
      </c>
      <c r="H15" s="223"/>
      <c r="I15" s="223">
        <v>200</v>
      </c>
      <c r="J15" s="224" t="s">
        <v>77</v>
      </c>
      <c r="K15" s="224" t="s">
        <v>67</v>
      </c>
      <c r="L15" s="223">
        <v>19</v>
      </c>
      <c r="M15" s="223">
        <v>153</v>
      </c>
      <c r="N15" s="223">
        <v>0.06</v>
      </c>
      <c r="O15" s="223">
        <v>0.01</v>
      </c>
      <c r="P15" s="223">
        <v>0.05</v>
      </c>
      <c r="Q15" s="223">
        <v>0.18</v>
      </c>
      <c r="R15" s="223">
        <v>0.03</v>
      </c>
      <c r="S15" s="223">
        <v>0.15</v>
      </c>
      <c r="T15" s="223" t="s">
        <v>73</v>
      </c>
      <c r="U15" s="223" t="s">
        <v>75</v>
      </c>
      <c r="V15" s="198"/>
    </row>
    <row r="16" spans="1:23" s="206" customFormat="1" ht="226.05" customHeight="1">
      <c r="A16" s="223">
        <v>6</v>
      </c>
      <c r="B16" s="223" t="s">
        <v>124</v>
      </c>
      <c r="C16" s="223" t="s">
        <v>125</v>
      </c>
      <c r="D16" s="223" t="s">
        <v>35</v>
      </c>
      <c r="E16" s="223" t="s">
        <v>36</v>
      </c>
      <c r="F16" s="224" t="s">
        <v>126</v>
      </c>
      <c r="G16" s="223">
        <v>200</v>
      </c>
      <c r="H16" s="223"/>
      <c r="I16" s="223">
        <v>200</v>
      </c>
      <c r="J16" s="224" t="s">
        <v>127</v>
      </c>
      <c r="K16" s="224" t="s">
        <v>128</v>
      </c>
      <c r="L16" s="223">
        <v>19</v>
      </c>
      <c r="M16" s="223">
        <v>153</v>
      </c>
      <c r="N16" s="223">
        <v>5.4999999999999997E-3</v>
      </c>
      <c r="O16" s="223">
        <v>2.0999999999999999E-3</v>
      </c>
      <c r="P16" s="223">
        <v>3.3999999999999998E-3</v>
      </c>
      <c r="Q16" s="223">
        <v>1.8200000000000001E-2</v>
      </c>
      <c r="R16" s="223">
        <v>6.3E-3</v>
      </c>
      <c r="S16" s="223">
        <v>1.1900000000000001E-2</v>
      </c>
      <c r="T16" s="223" t="s">
        <v>46</v>
      </c>
      <c r="U16" s="223" t="s">
        <v>129</v>
      </c>
      <c r="V16" s="198"/>
    </row>
    <row r="17" spans="1:40" s="206" customFormat="1" ht="109.05" customHeight="1">
      <c r="A17" s="223">
        <v>7</v>
      </c>
      <c r="B17" s="223" t="s">
        <v>130</v>
      </c>
      <c r="C17" s="223" t="s">
        <v>34</v>
      </c>
      <c r="D17" s="223" t="s">
        <v>35</v>
      </c>
      <c r="E17" s="223" t="s">
        <v>36</v>
      </c>
      <c r="F17" s="224" t="s">
        <v>131</v>
      </c>
      <c r="G17" s="223">
        <v>650</v>
      </c>
      <c r="H17" s="223"/>
      <c r="I17" s="223">
        <v>650</v>
      </c>
      <c r="J17" s="224" t="s">
        <v>132</v>
      </c>
      <c r="K17" s="224" t="s">
        <v>133</v>
      </c>
      <c r="L17" s="223">
        <v>19</v>
      </c>
      <c r="M17" s="223">
        <v>153</v>
      </c>
      <c r="N17" s="223">
        <v>5.2699999999999997E-2</v>
      </c>
      <c r="O17" s="223">
        <v>3.3E-3</v>
      </c>
      <c r="P17" s="223">
        <v>4.9399999999999999E-2</v>
      </c>
      <c r="Q17" s="223">
        <v>3.6200000000000003E-2</v>
      </c>
      <c r="R17" s="223">
        <v>1.15E-2</v>
      </c>
      <c r="S17" s="223">
        <v>2.47E-2</v>
      </c>
      <c r="T17" s="223" t="s">
        <v>46</v>
      </c>
      <c r="U17" s="223" t="s">
        <v>129</v>
      </c>
      <c r="V17" s="198"/>
    </row>
    <row r="18" spans="1:40" s="206" customFormat="1" ht="109.05" customHeight="1">
      <c r="A18" s="223">
        <v>8</v>
      </c>
      <c r="B18" s="223" t="s">
        <v>134</v>
      </c>
      <c r="C18" s="223" t="s">
        <v>34</v>
      </c>
      <c r="D18" s="223" t="s">
        <v>35</v>
      </c>
      <c r="E18" s="223" t="s">
        <v>36</v>
      </c>
      <c r="F18" s="224" t="s">
        <v>135</v>
      </c>
      <c r="G18" s="223">
        <v>250</v>
      </c>
      <c r="H18" s="223"/>
      <c r="I18" s="223">
        <v>250</v>
      </c>
      <c r="J18" s="224" t="s">
        <v>136</v>
      </c>
      <c r="K18" s="224" t="s">
        <v>137</v>
      </c>
      <c r="L18" s="223"/>
      <c r="M18" s="223">
        <v>12</v>
      </c>
      <c r="N18" s="223">
        <v>6.8999999999999999E-3</v>
      </c>
      <c r="O18" s="223">
        <v>5.0000000000000001E-4</v>
      </c>
      <c r="P18" s="223">
        <v>6.4000000000000003E-3</v>
      </c>
      <c r="Q18" s="223">
        <v>2.07E-2</v>
      </c>
      <c r="R18" s="223">
        <v>1.5E-3</v>
      </c>
      <c r="S18" s="223">
        <v>1.9199999999999998E-2</v>
      </c>
      <c r="T18" s="223" t="s">
        <v>46</v>
      </c>
      <c r="U18" s="223" t="s">
        <v>129</v>
      </c>
      <c r="V18" s="198"/>
    </row>
    <row r="19" spans="1:40" s="206" customFormat="1" ht="43.95" customHeight="1">
      <c r="A19" s="223">
        <v>9</v>
      </c>
      <c r="B19" s="223" t="s">
        <v>172</v>
      </c>
      <c r="C19" s="223" t="s">
        <v>34</v>
      </c>
      <c r="D19" s="223" t="s">
        <v>168</v>
      </c>
      <c r="E19" s="223" t="s">
        <v>173</v>
      </c>
      <c r="F19" s="224" t="s">
        <v>174</v>
      </c>
      <c r="G19" s="223">
        <v>630</v>
      </c>
      <c r="H19" s="223">
        <v>630</v>
      </c>
      <c r="I19" s="223"/>
      <c r="J19" s="224" t="s">
        <v>175</v>
      </c>
      <c r="K19" s="224"/>
      <c r="L19" s="223">
        <v>19</v>
      </c>
      <c r="M19" s="223">
        <v>153</v>
      </c>
      <c r="N19" s="223">
        <f>O19+P19</f>
        <v>0.5665</v>
      </c>
      <c r="O19" s="223">
        <v>3.6900000000000002E-2</v>
      </c>
      <c r="P19" s="223">
        <v>0.52959999999999996</v>
      </c>
      <c r="Q19" s="223">
        <f>R19+S19</f>
        <v>1.9200999999999999</v>
      </c>
      <c r="R19" s="223">
        <v>0.12909999999999999</v>
      </c>
      <c r="S19" s="223">
        <v>1.7909999999999999</v>
      </c>
      <c r="T19" s="223" t="s">
        <v>46</v>
      </c>
      <c r="U19" s="223" t="s">
        <v>176</v>
      </c>
      <c r="V19" s="198"/>
    </row>
    <row r="20" spans="1:40" s="206" customFormat="1" ht="43.95" customHeight="1">
      <c r="A20" s="223"/>
      <c r="B20" s="223"/>
      <c r="C20" s="223"/>
      <c r="D20" s="223"/>
      <c r="E20" s="223"/>
      <c r="F20" s="224"/>
      <c r="G20" s="223"/>
      <c r="H20" s="223"/>
      <c r="I20" s="223"/>
      <c r="J20" s="224"/>
      <c r="K20" s="224"/>
      <c r="L20" s="223"/>
      <c r="M20" s="223"/>
      <c r="N20" s="223"/>
      <c r="O20" s="223"/>
      <c r="P20" s="223"/>
      <c r="Q20" s="223"/>
      <c r="R20" s="223"/>
      <c r="S20" s="223"/>
      <c r="T20" s="223"/>
      <c r="U20" s="223"/>
      <c r="V20" s="198"/>
    </row>
    <row r="21" spans="1:40" s="12" customFormat="1" ht="148.05000000000001" customHeight="1">
      <c r="A21" s="223">
        <v>10</v>
      </c>
      <c r="B21" s="223" t="s">
        <v>188</v>
      </c>
      <c r="C21" s="224" t="s">
        <v>34</v>
      </c>
      <c r="D21" s="224" t="s">
        <v>152</v>
      </c>
      <c r="E21" s="223" t="s">
        <v>173</v>
      </c>
      <c r="F21" s="224" t="s">
        <v>189</v>
      </c>
      <c r="G21" s="223">
        <v>523</v>
      </c>
      <c r="H21" s="223"/>
      <c r="I21" s="223">
        <v>523</v>
      </c>
      <c r="J21" s="224" t="s">
        <v>190</v>
      </c>
      <c r="K21" s="224" t="s">
        <v>191</v>
      </c>
      <c r="L21" s="223" t="s">
        <v>68</v>
      </c>
      <c r="M21" s="223" t="s">
        <v>192</v>
      </c>
      <c r="N21" s="228">
        <v>19</v>
      </c>
      <c r="O21" s="228">
        <v>153</v>
      </c>
      <c r="P21" s="282">
        <v>0.5665</v>
      </c>
      <c r="Q21" s="282">
        <v>1.9200999999999999</v>
      </c>
      <c r="R21" s="282"/>
      <c r="S21" s="267"/>
      <c r="T21" s="228" t="s">
        <v>59</v>
      </c>
      <c r="U21" s="228" t="s">
        <v>193</v>
      </c>
      <c r="V21" s="267"/>
    </row>
    <row r="22" spans="1:40" s="205" customFormat="1" ht="40.950000000000003" customHeight="1">
      <c r="A22" s="226"/>
      <c r="B22" s="502" t="s">
        <v>194</v>
      </c>
      <c r="C22" s="502"/>
      <c r="D22" s="502"/>
      <c r="E22" s="502"/>
      <c r="F22" s="502"/>
      <c r="G22" s="226">
        <f>SUM(G23:G27)</f>
        <v>1978</v>
      </c>
      <c r="H22" s="226">
        <f>SUM(H23:H27)</f>
        <v>527</v>
      </c>
      <c r="I22" s="226">
        <f>SUM(I24:I27)</f>
        <v>1451</v>
      </c>
      <c r="J22" s="225"/>
      <c r="K22" s="225"/>
      <c r="L22" s="226"/>
      <c r="M22" s="226"/>
      <c r="N22" s="226"/>
      <c r="O22" s="226"/>
      <c r="P22" s="226"/>
      <c r="Q22" s="226"/>
      <c r="R22" s="226"/>
      <c r="S22" s="226"/>
      <c r="T22" s="226"/>
      <c r="U22" s="226"/>
      <c r="V22" s="245"/>
    </row>
    <row r="23" spans="1:40" s="12" customFormat="1" ht="96" customHeight="1">
      <c r="A23" s="223">
        <v>11</v>
      </c>
      <c r="B23" s="223" t="s">
        <v>318</v>
      </c>
      <c r="C23" s="223" t="s">
        <v>34</v>
      </c>
      <c r="D23" s="223" t="s">
        <v>152</v>
      </c>
      <c r="E23" s="223" t="s">
        <v>319</v>
      </c>
      <c r="F23" s="224" t="s">
        <v>320</v>
      </c>
      <c r="G23" s="223">
        <v>227</v>
      </c>
      <c r="H23" s="223">
        <v>227</v>
      </c>
      <c r="I23" s="447"/>
      <c r="J23" s="233" t="s">
        <v>321</v>
      </c>
      <c r="K23" s="224"/>
      <c r="L23" s="223"/>
      <c r="M23" s="223"/>
      <c r="N23" s="198">
        <v>0.01</v>
      </c>
      <c r="O23" s="276">
        <v>0</v>
      </c>
      <c r="P23" s="276">
        <v>0</v>
      </c>
      <c r="Q23" s="276">
        <v>0.01</v>
      </c>
      <c r="R23" s="276">
        <v>0</v>
      </c>
      <c r="S23" s="276" t="s">
        <v>322</v>
      </c>
      <c r="T23" s="223" t="s">
        <v>323</v>
      </c>
      <c r="U23" s="223" t="s">
        <v>324</v>
      </c>
    </row>
    <row r="24" spans="1:40" s="209" customFormat="1" ht="166.05" customHeight="1">
      <c r="A24" s="223">
        <v>12</v>
      </c>
      <c r="B24" s="223" t="s">
        <v>256</v>
      </c>
      <c r="C24" s="223" t="s">
        <v>34</v>
      </c>
      <c r="D24" s="223" t="s">
        <v>152</v>
      </c>
      <c r="E24" s="223" t="s">
        <v>173</v>
      </c>
      <c r="F24" s="224" t="s">
        <v>257</v>
      </c>
      <c r="G24" s="223">
        <v>51</v>
      </c>
      <c r="H24" s="223"/>
      <c r="I24" s="223">
        <v>51</v>
      </c>
      <c r="J24" s="224" t="s">
        <v>258</v>
      </c>
      <c r="K24" s="224" t="s">
        <v>259</v>
      </c>
      <c r="L24" s="223">
        <v>19</v>
      </c>
      <c r="M24" s="223">
        <v>153</v>
      </c>
      <c r="N24" s="223">
        <f>O24+P24</f>
        <v>0.5665</v>
      </c>
      <c r="O24" s="223">
        <v>3.6900000000000002E-2</v>
      </c>
      <c r="P24" s="223">
        <v>0.52959999999999996</v>
      </c>
      <c r="Q24" s="223">
        <f>R24+S24</f>
        <v>1.9200999999999999</v>
      </c>
      <c r="R24" s="223">
        <v>0.12909999999999999</v>
      </c>
      <c r="S24" s="223">
        <v>1.7909999999999999</v>
      </c>
      <c r="T24" s="223" t="s">
        <v>260</v>
      </c>
      <c r="U24" s="223" t="s">
        <v>260</v>
      </c>
      <c r="V24" s="351"/>
      <c r="X24" s="13"/>
      <c r="Y24" s="13"/>
      <c r="Z24" s="13"/>
      <c r="AA24" s="13"/>
      <c r="AB24" s="13"/>
      <c r="AC24" s="13"/>
      <c r="AD24" s="13"/>
      <c r="AE24" s="13"/>
      <c r="AF24" s="13"/>
      <c r="AG24" s="13"/>
      <c r="AH24" s="13"/>
      <c r="AI24" s="13"/>
      <c r="AJ24" s="13"/>
      <c r="AK24" s="13"/>
      <c r="AL24" s="13"/>
      <c r="AM24" s="13"/>
      <c r="AN24" s="13"/>
    </row>
    <row r="25" spans="1:40" s="208" customFormat="1" ht="97.05" customHeight="1">
      <c r="A25" s="223">
        <v>13</v>
      </c>
      <c r="B25" s="223" t="s">
        <v>366</v>
      </c>
      <c r="C25" s="223" t="s">
        <v>34</v>
      </c>
      <c r="D25" s="223">
        <v>2024</v>
      </c>
      <c r="E25" s="198" t="s">
        <v>142</v>
      </c>
      <c r="F25" s="224" t="s">
        <v>367</v>
      </c>
      <c r="G25" s="232">
        <v>400</v>
      </c>
      <c r="H25" s="232">
        <v>300</v>
      </c>
      <c r="I25" s="232">
        <v>100</v>
      </c>
      <c r="J25" s="233" t="s">
        <v>368</v>
      </c>
      <c r="K25" s="251">
        <v>1</v>
      </c>
      <c r="L25" s="247">
        <v>15</v>
      </c>
      <c r="M25" s="247">
        <v>5647</v>
      </c>
      <c r="N25" s="247">
        <v>487</v>
      </c>
      <c r="O25" s="247">
        <v>516</v>
      </c>
      <c r="P25" s="247">
        <v>22476</v>
      </c>
      <c r="Q25" s="247">
        <v>1601</v>
      </c>
      <c r="R25" s="247">
        <v>20875</v>
      </c>
      <c r="S25" s="223" t="s">
        <v>369</v>
      </c>
      <c r="T25" s="223" t="s">
        <v>142</v>
      </c>
      <c r="U25" s="223" t="s">
        <v>370</v>
      </c>
      <c r="V25" s="223"/>
    </row>
    <row r="26" spans="1:40" s="12" customFormat="1" ht="111" customHeight="1">
      <c r="A26" s="223">
        <v>14</v>
      </c>
      <c r="B26" s="223" t="s">
        <v>371</v>
      </c>
      <c r="C26" s="224" t="s">
        <v>34</v>
      </c>
      <c r="D26" s="224" t="s">
        <v>152</v>
      </c>
      <c r="E26" s="223" t="s">
        <v>173</v>
      </c>
      <c r="F26" s="224" t="s">
        <v>372</v>
      </c>
      <c r="G26" s="223">
        <v>1000</v>
      </c>
      <c r="H26" s="223"/>
      <c r="I26" s="223">
        <v>1000</v>
      </c>
      <c r="J26" s="224" t="s">
        <v>373</v>
      </c>
      <c r="K26" s="224" t="s">
        <v>373</v>
      </c>
      <c r="L26" s="223"/>
      <c r="M26" s="223">
        <v>10</v>
      </c>
      <c r="N26" s="223">
        <v>0.55679999999999996</v>
      </c>
      <c r="O26" s="277"/>
      <c r="P26" s="277">
        <v>0.55679999999999996</v>
      </c>
      <c r="Q26" s="277">
        <v>1.5504</v>
      </c>
      <c r="R26" s="277"/>
      <c r="S26" s="277">
        <v>1.5504</v>
      </c>
      <c r="T26" s="252" t="s">
        <v>374</v>
      </c>
      <c r="U26" s="252" t="s">
        <v>375</v>
      </c>
      <c r="V26" s="267"/>
    </row>
    <row r="27" spans="1:40" s="12" customFormat="1" ht="255" customHeight="1">
      <c r="A27" s="223">
        <v>15</v>
      </c>
      <c r="B27" s="223" t="s">
        <v>376</v>
      </c>
      <c r="C27" s="224" t="s">
        <v>34</v>
      </c>
      <c r="D27" s="224" t="s">
        <v>152</v>
      </c>
      <c r="E27" s="223" t="s">
        <v>173</v>
      </c>
      <c r="F27" s="224" t="s">
        <v>377</v>
      </c>
      <c r="G27" s="223">
        <v>300</v>
      </c>
      <c r="H27" s="223"/>
      <c r="I27" s="223">
        <v>300</v>
      </c>
      <c r="J27" s="224" t="s">
        <v>378</v>
      </c>
      <c r="K27" s="224" t="s">
        <v>379</v>
      </c>
      <c r="L27" s="223">
        <v>19</v>
      </c>
      <c r="M27" s="223">
        <v>153</v>
      </c>
      <c r="N27" s="223">
        <f>O27+P27</f>
        <v>0.5665</v>
      </c>
      <c r="O27" s="277">
        <v>3.6900000000000002E-2</v>
      </c>
      <c r="P27" s="277">
        <v>0.52959999999999996</v>
      </c>
      <c r="Q27" s="277">
        <f>R27+S27</f>
        <v>1.9200999999999999</v>
      </c>
      <c r="R27" s="277">
        <v>0.12909999999999999</v>
      </c>
      <c r="S27" s="277">
        <v>1.7909999999999999</v>
      </c>
      <c r="T27" s="252" t="s">
        <v>374</v>
      </c>
      <c r="U27" s="252" t="s">
        <v>380</v>
      </c>
      <c r="V27" s="267"/>
    </row>
    <row r="28" spans="1:40" s="210" customFormat="1" ht="34.950000000000003" customHeight="1">
      <c r="A28" s="226"/>
      <c r="B28" s="503" t="s">
        <v>381</v>
      </c>
      <c r="C28" s="504"/>
      <c r="D28" s="504"/>
      <c r="E28" s="504"/>
      <c r="F28" s="505"/>
      <c r="G28" s="449">
        <f>SUM(G29:G33)</f>
        <v>720.12</v>
      </c>
      <c r="H28" s="449">
        <f>SUM(H29:H33)</f>
        <v>0</v>
      </c>
      <c r="I28" s="449">
        <f>SUM(I29:I33)</f>
        <v>720.12</v>
      </c>
      <c r="J28" s="253"/>
      <c r="K28" s="253"/>
      <c r="L28" s="235"/>
      <c r="M28" s="235"/>
      <c r="N28" s="278"/>
      <c r="O28" s="279"/>
      <c r="P28" s="279"/>
      <c r="Q28" s="279"/>
      <c r="R28" s="279"/>
      <c r="S28" s="279"/>
      <c r="T28" s="254"/>
      <c r="U28" s="254"/>
      <c r="V28" s="235"/>
      <c r="W28" s="268"/>
      <c r="X28" s="268"/>
      <c r="Y28" s="268"/>
      <c r="Z28" s="268"/>
      <c r="AA28" s="268"/>
      <c r="AB28" s="268"/>
      <c r="AC28" s="268"/>
      <c r="AD28" s="268"/>
      <c r="AE28" s="268"/>
      <c r="AF28" s="268"/>
      <c r="AG28" s="268"/>
      <c r="AH28" s="268"/>
      <c r="AI28" s="268"/>
      <c r="AJ28" s="268"/>
      <c r="AK28" s="268"/>
      <c r="AL28" s="268"/>
      <c r="AM28" s="268"/>
      <c r="AN28" s="268"/>
    </row>
    <row r="29" spans="1:40" s="206" customFormat="1" ht="67.05" customHeight="1">
      <c r="A29" s="223">
        <v>16</v>
      </c>
      <c r="B29" s="223" t="s">
        <v>389</v>
      </c>
      <c r="C29" s="223" t="s">
        <v>34</v>
      </c>
      <c r="D29" s="223" t="s">
        <v>383</v>
      </c>
      <c r="E29" s="223" t="s">
        <v>384</v>
      </c>
      <c r="F29" s="224" t="s">
        <v>389</v>
      </c>
      <c r="G29" s="223">
        <v>50</v>
      </c>
      <c r="H29" s="223"/>
      <c r="I29" s="223">
        <v>50</v>
      </c>
      <c r="J29" s="224" t="s">
        <v>390</v>
      </c>
      <c r="K29" s="224"/>
      <c r="L29" s="223"/>
      <c r="M29" s="223"/>
      <c r="N29" s="223"/>
      <c r="O29" s="223"/>
      <c r="P29" s="223"/>
      <c r="Q29" s="223"/>
      <c r="R29" s="223"/>
      <c r="S29" s="223"/>
      <c r="T29" s="223"/>
      <c r="U29" s="223"/>
      <c r="V29" s="198"/>
    </row>
    <row r="30" spans="1:40" s="211" customFormat="1" ht="289.95" customHeight="1">
      <c r="A30" s="223">
        <v>17</v>
      </c>
      <c r="B30" s="232" t="s">
        <v>381</v>
      </c>
      <c r="C30" s="232" t="s">
        <v>391</v>
      </c>
      <c r="D30" s="232" t="s">
        <v>152</v>
      </c>
      <c r="E30" s="232" t="s">
        <v>392</v>
      </c>
      <c r="F30" s="233" t="s">
        <v>393</v>
      </c>
      <c r="G30" s="232">
        <v>178</v>
      </c>
      <c r="H30" s="232"/>
      <c r="I30" s="232">
        <v>178</v>
      </c>
      <c r="J30" s="233" t="s">
        <v>394</v>
      </c>
      <c r="K30" s="233"/>
      <c r="L30" s="223">
        <v>19</v>
      </c>
      <c r="M30" s="223">
        <v>153</v>
      </c>
      <c r="N30" s="223">
        <f>O30+P30</f>
        <v>0.5665</v>
      </c>
      <c r="O30" s="277">
        <v>3.6900000000000002E-2</v>
      </c>
      <c r="P30" s="277">
        <v>0.52959999999999996</v>
      </c>
      <c r="Q30" s="277">
        <f>R30+S30</f>
        <v>1.9200999999999999</v>
      </c>
      <c r="R30" s="277">
        <v>0.12909999999999999</v>
      </c>
      <c r="S30" s="277">
        <v>1.7909999999999999</v>
      </c>
      <c r="T30" s="228" t="s">
        <v>396</v>
      </c>
      <c r="U30" s="228" t="s">
        <v>396</v>
      </c>
      <c r="V30" s="269"/>
      <c r="W30" s="270"/>
      <c r="X30" s="270"/>
      <c r="Y30" s="270"/>
      <c r="Z30" s="270"/>
      <c r="AA30" s="270"/>
      <c r="AB30" s="270"/>
      <c r="AC30" s="270"/>
      <c r="AD30" s="270"/>
      <c r="AE30" s="270"/>
      <c r="AF30" s="270"/>
      <c r="AG30" s="270"/>
      <c r="AH30" s="270"/>
      <c r="AI30" s="270"/>
      <c r="AJ30" s="270"/>
      <c r="AK30" s="270"/>
    </row>
    <row r="31" spans="1:40" s="207" customFormat="1" ht="106.05" customHeight="1">
      <c r="A31" s="223">
        <v>18</v>
      </c>
      <c r="B31" s="232" t="s">
        <v>382</v>
      </c>
      <c r="C31" s="233" t="s">
        <v>34</v>
      </c>
      <c r="D31" s="233" t="s">
        <v>152</v>
      </c>
      <c r="E31" s="232" t="s">
        <v>397</v>
      </c>
      <c r="F31" s="233" t="s">
        <v>445</v>
      </c>
      <c r="G31" s="232">
        <v>210</v>
      </c>
      <c r="H31" s="232"/>
      <c r="I31" s="232">
        <v>210</v>
      </c>
      <c r="J31" s="233" t="s">
        <v>399</v>
      </c>
      <c r="K31" s="233" t="s">
        <v>399</v>
      </c>
      <c r="L31" s="223">
        <v>19</v>
      </c>
      <c r="M31" s="223">
        <v>153</v>
      </c>
      <c r="N31" s="223">
        <f>O31+P31</f>
        <v>0.5665</v>
      </c>
      <c r="O31" s="277">
        <v>3.6900000000000002E-2</v>
      </c>
      <c r="P31" s="277">
        <v>0.52959999999999996</v>
      </c>
      <c r="Q31" s="277">
        <f>R31+S31</f>
        <v>1.9200999999999999</v>
      </c>
      <c r="R31" s="277">
        <v>0.12909999999999999</v>
      </c>
      <c r="S31" s="277">
        <v>1.7909999999999999</v>
      </c>
      <c r="T31" s="232" t="s">
        <v>400</v>
      </c>
      <c r="U31" s="232" t="s">
        <v>401</v>
      </c>
      <c r="V31" s="249"/>
    </row>
    <row r="32" spans="1:40" s="205" customFormat="1" ht="90" customHeight="1">
      <c r="A32" s="223">
        <v>19</v>
      </c>
      <c r="B32" s="232" t="s">
        <v>402</v>
      </c>
      <c r="C32" s="233" t="s">
        <v>34</v>
      </c>
      <c r="D32" s="233" t="s">
        <v>152</v>
      </c>
      <c r="E32" s="232" t="s">
        <v>173</v>
      </c>
      <c r="F32" s="233" t="s">
        <v>403</v>
      </c>
      <c r="G32" s="450">
        <v>112.32</v>
      </c>
      <c r="H32" s="450"/>
      <c r="I32" s="450">
        <v>112.32</v>
      </c>
      <c r="J32" s="233" t="s">
        <v>394</v>
      </c>
      <c r="K32" s="233" t="s">
        <v>404</v>
      </c>
      <c r="L32" s="223">
        <v>19</v>
      </c>
      <c r="M32" s="223">
        <v>153</v>
      </c>
      <c r="N32" s="223">
        <f>O32+P32</f>
        <v>0.5665</v>
      </c>
      <c r="O32" s="277">
        <v>3.6900000000000002E-2</v>
      </c>
      <c r="P32" s="277">
        <v>0.52959999999999996</v>
      </c>
      <c r="Q32" s="277">
        <f>R32+S32</f>
        <v>1.9200999999999999</v>
      </c>
      <c r="R32" s="277">
        <v>0.12909999999999999</v>
      </c>
      <c r="S32" s="277">
        <v>1.7909999999999999</v>
      </c>
      <c r="T32" s="232" t="s">
        <v>405</v>
      </c>
      <c r="U32" s="232" t="s">
        <v>406</v>
      </c>
      <c r="V32" s="245"/>
    </row>
    <row r="33" spans="1:22" s="12" customFormat="1" ht="111" customHeight="1">
      <c r="A33" s="223">
        <v>20</v>
      </c>
      <c r="B33" s="232" t="s">
        <v>407</v>
      </c>
      <c r="C33" s="233" t="s">
        <v>391</v>
      </c>
      <c r="D33" s="233" t="s">
        <v>152</v>
      </c>
      <c r="E33" s="232" t="s">
        <v>392</v>
      </c>
      <c r="F33" s="233" t="s">
        <v>408</v>
      </c>
      <c r="G33" s="232">
        <v>169.8</v>
      </c>
      <c r="H33" s="232"/>
      <c r="I33" s="232">
        <v>169.8</v>
      </c>
      <c r="J33" s="233" t="s">
        <v>409</v>
      </c>
      <c r="K33" s="233"/>
      <c r="L33" s="223">
        <v>19</v>
      </c>
      <c r="M33" s="223">
        <v>153</v>
      </c>
      <c r="N33" s="223">
        <f>O33+P33</f>
        <v>0.5665</v>
      </c>
      <c r="O33" s="277">
        <v>3.6900000000000002E-2</v>
      </c>
      <c r="P33" s="277">
        <v>0.52959999999999996</v>
      </c>
      <c r="Q33" s="277">
        <f>R33+S33</f>
        <v>1.9200999999999999</v>
      </c>
      <c r="R33" s="277">
        <v>0.12909999999999999</v>
      </c>
      <c r="S33" s="277">
        <v>1.7909999999999999</v>
      </c>
      <c r="T33" s="232" t="s">
        <v>395</v>
      </c>
      <c r="U33" s="232" t="s">
        <v>395</v>
      </c>
      <c r="V33" s="267"/>
    </row>
    <row r="34" spans="1:22" ht="28.95" customHeight="1">
      <c r="A34" s="223"/>
      <c r="B34" s="503" t="s">
        <v>410</v>
      </c>
      <c r="C34" s="504"/>
      <c r="D34" s="504"/>
      <c r="E34" s="504"/>
      <c r="F34" s="505"/>
      <c r="G34" s="451">
        <f>G35+G36+G37</f>
        <v>932</v>
      </c>
      <c r="H34" s="451">
        <f>H35+H36+H37</f>
        <v>542</v>
      </c>
      <c r="I34" s="451">
        <f>I35+I36+I37</f>
        <v>390</v>
      </c>
      <c r="J34" s="259"/>
      <c r="K34" s="259"/>
      <c r="L34" s="271"/>
      <c r="M34" s="271"/>
      <c r="N34" s="280"/>
      <c r="O34" s="281"/>
      <c r="P34" s="281"/>
      <c r="Q34" s="281"/>
      <c r="R34" s="281"/>
      <c r="S34" s="281"/>
      <c r="T34" s="260"/>
      <c r="U34" s="260"/>
      <c r="V34" s="271"/>
    </row>
    <row r="35" spans="1:22" s="207" customFormat="1" ht="42" customHeight="1">
      <c r="A35" s="223">
        <v>21</v>
      </c>
      <c r="B35" s="228" t="s">
        <v>411</v>
      </c>
      <c r="C35" s="228" t="s">
        <v>391</v>
      </c>
      <c r="D35" s="228" t="s">
        <v>383</v>
      </c>
      <c r="E35" s="228"/>
      <c r="F35" s="227" t="s">
        <v>412</v>
      </c>
      <c r="G35" s="228">
        <v>542</v>
      </c>
      <c r="H35" s="228">
        <v>542</v>
      </c>
      <c r="I35" s="228"/>
      <c r="J35" s="227" t="s">
        <v>413</v>
      </c>
      <c r="K35" s="227" t="s">
        <v>413</v>
      </c>
      <c r="L35" s="228">
        <v>19</v>
      </c>
      <c r="M35" s="228">
        <v>153</v>
      </c>
      <c r="N35" s="282">
        <v>0.1019</v>
      </c>
      <c r="O35" s="282">
        <v>0.1019</v>
      </c>
      <c r="P35" s="283"/>
      <c r="Q35" s="284">
        <v>0.39850000000000002</v>
      </c>
      <c r="R35" s="284">
        <v>0.39850000000000002</v>
      </c>
      <c r="S35" s="283"/>
      <c r="T35" s="228" t="s">
        <v>59</v>
      </c>
      <c r="U35" s="228" t="s">
        <v>414</v>
      </c>
      <c r="V35" s="249"/>
    </row>
    <row r="36" spans="1:22" s="12" customFormat="1" ht="64.05" customHeight="1">
      <c r="A36" s="223">
        <v>22</v>
      </c>
      <c r="B36" s="228" t="s">
        <v>415</v>
      </c>
      <c r="C36" s="228" t="s">
        <v>34</v>
      </c>
      <c r="D36" s="228" t="s">
        <v>383</v>
      </c>
      <c r="E36" s="228" t="s">
        <v>173</v>
      </c>
      <c r="F36" s="228" t="s">
        <v>416</v>
      </c>
      <c r="G36" s="228">
        <v>240</v>
      </c>
      <c r="H36" s="228"/>
      <c r="I36" s="228">
        <v>240</v>
      </c>
      <c r="J36" s="228" t="s">
        <v>417</v>
      </c>
      <c r="K36" s="228" t="s">
        <v>418</v>
      </c>
      <c r="L36" s="223">
        <v>19</v>
      </c>
      <c r="M36" s="223">
        <v>153</v>
      </c>
      <c r="N36" s="223">
        <f>O36+P36</f>
        <v>0.5665</v>
      </c>
      <c r="O36" s="277">
        <v>3.6900000000000002E-2</v>
      </c>
      <c r="P36" s="277">
        <v>0.52959999999999996</v>
      </c>
      <c r="Q36" s="277">
        <f>R36+S36</f>
        <v>1.9200999999999999</v>
      </c>
      <c r="R36" s="277">
        <v>0.12909999999999999</v>
      </c>
      <c r="S36" s="277">
        <v>1.7909999999999999</v>
      </c>
      <c r="T36" s="228" t="s">
        <v>68</v>
      </c>
      <c r="U36" s="228" t="s">
        <v>173</v>
      </c>
      <c r="V36" s="267"/>
    </row>
    <row r="37" spans="1:22" s="207" customFormat="1" ht="52.95" customHeight="1">
      <c r="A37" s="223">
        <v>23</v>
      </c>
      <c r="B37" s="228" t="s">
        <v>419</v>
      </c>
      <c r="C37" s="228" t="s">
        <v>34</v>
      </c>
      <c r="D37" s="228" t="s">
        <v>383</v>
      </c>
      <c r="E37" s="228"/>
      <c r="F37" s="227" t="s">
        <v>420</v>
      </c>
      <c r="G37" s="452">
        <v>150</v>
      </c>
      <c r="H37" s="452"/>
      <c r="I37" s="452">
        <v>150</v>
      </c>
      <c r="J37" s="453" t="s">
        <v>421</v>
      </c>
      <c r="K37" s="453"/>
      <c r="L37" s="228"/>
      <c r="M37" s="228"/>
      <c r="N37" s="228"/>
      <c r="O37" s="283"/>
      <c r="P37" s="283"/>
      <c r="Q37" s="283"/>
      <c r="R37" s="283"/>
      <c r="S37" s="283"/>
      <c r="T37" s="455"/>
      <c r="U37" s="455"/>
      <c r="V37" s="249"/>
    </row>
  </sheetData>
  <mergeCells count="28">
    <mergeCell ref="T4:T8"/>
    <mergeCell ref="U4:U8"/>
    <mergeCell ref="V4:V8"/>
    <mergeCell ref="L5:M7"/>
    <mergeCell ref="N5:P7"/>
    <mergeCell ref="Q5:S7"/>
    <mergeCell ref="B34:F34"/>
    <mergeCell ref="A4:A8"/>
    <mergeCell ref="B4:B8"/>
    <mergeCell ref="C4:C8"/>
    <mergeCell ref="D4:D8"/>
    <mergeCell ref="E4:E8"/>
    <mergeCell ref="F4:F8"/>
    <mergeCell ref="J4:S4"/>
    <mergeCell ref="A9:F9"/>
    <mergeCell ref="B10:F10"/>
    <mergeCell ref="B22:F22"/>
    <mergeCell ref="B28:F28"/>
    <mergeCell ref="G4:G8"/>
    <mergeCell ref="H4:H8"/>
    <mergeCell ref="I4:I8"/>
    <mergeCell ref="J5:J8"/>
    <mergeCell ref="K5:K8"/>
    <mergeCell ref="A2:V2"/>
    <mergeCell ref="A3:B3"/>
    <mergeCell ref="C3:F3"/>
    <mergeCell ref="K3:N3"/>
    <mergeCell ref="Q3:T3"/>
  </mergeCells>
  <phoneticPr fontId="10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35"/>
  <sheetViews>
    <sheetView workbookViewId="0">
      <selection activeCell="F15" sqref="F15"/>
    </sheetView>
  </sheetViews>
  <sheetFormatPr defaultColWidth="9" defaultRowHeight="14.25" customHeight="1"/>
  <cols>
    <col min="1" max="1" width="5.6328125" style="13" customWidth="1"/>
    <col min="2" max="2" width="13.36328125" style="13" customWidth="1"/>
    <col min="3" max="5" width="10.1796875" style="13" customWidth="1"/>
    <col min="6" max="6" width="42.6328125" style="14" customWidth="1"/>
    <col min="7" max="9" width="9.36328125" style="448" customWidth="1"/>
    <col min="10" max="10" width="22.36328125" style="15" customWidth="1"/>
    <col min="11" max="11" width="23.81640625" style="15" customWidth="1"/>
    <col min="12" max="12" width="11.453125" style="13" customWidth="1"/>
    <col min="13" max="13" width="8.81640625" style="13" customWidth="1"/>
    <col min="14" max="14" width="9.81640625" style="62" customWidth="1"/>
    <col min="15" max="16" width="9.6328125" style="272" customWidth="1"/>
    <col min="17" max="17" width="9.81640625" style="272" customWidth="1"/>
    <col min="18" max="19" width="10.1796875" style="272" customWidth="1"/>
    <col min="20" max="21" width="9" style="16"/>
    <col min="22" max="22" width="6.81640625" style="13" customWidth="1"/>
    <col min="23" max="40" width="9" style="17"/>
  </cols>
  <sheetData>
    <row r="1" spans="1:23" ht="25.5" customHeight="1">
      <c r="A1" s="4" t="s">
        <v>437</v>
      </c>
      <c r="B1" s="19"/>
      <c r="C1" s="4"/>
      <c r="D1" s="4"/>
      <c r="E1" s="19"/>
      <c r="F1" s="4"/>
      <c r="G1" s="19"/>
      <c r="H1" s="19"/>
      <c r="I1" s="19"/>
      <c r="J1" s="4"/>
      <c r="K1" s="4"/>
      <c r="L1" s="19"/>
      <c r="M1" s="19"/>
      <c r="N1" s="19"/>
      <c r="O1" s="19"/>
      <c r="P1" s="19"/>
      <c r="Q1" s="19"/>
      <c r="R1" s="19"/>
      <c r="S1" s="19"/>
      <c r="T1" s="43"/>
      <c r="U1" s="43"/>
      <c r="V1" s="19"/>
    </row>
    <row r="2" spans="1:23" ht="55.5" customHeight="1">
      <c r="A2" s="489" t="s">
        <v>438</v>
      </c>
      <c r="B2" s="489"/>
      <c r="C2" s="489"/>
      <c r="D2" s="489"/>
      <c r="E2" s="489"/>
      <c r="F2" s="490"/>
      <c r="G2" s="489"/>
      <c r="H2" s="489"/>
      <c r="I2" s="489"/>
      <c r="J2" s="490"/>
      <c r="K2" s="490"/>
      <c r="L2" s="489"/>
      <c r="M2" s="489"/>
      <c r="N2" s="491"/>
      <c r="O2" s="489"/>
      <c r="P2" s="489"/>
      <c r="Q2" s="489"/>
      <c r="R2" s="489"/>
      <c r="S2" s="489"/>
      <c r="T2" s="492"/>
      <c r="U2" s="492"/>
      <c r="V2" s="489"/>
    </row>
    <row r="3" spans="1:23" s="1" customFormat="1" ht="19.05" customHeight="1">
      <c r="A3" s="493" t="s">
        <v>2</v>
      </c>
      <c r="B3" s="494"/>
      <c r="C3" s="495"/>
      <c r="D3" s="495"/>
      <c r="E3" s="495"/>
      <c r="F3" s="495"/>
      <c r="G3" s="22"/>
      <c r="H3" s="22"/>
      <c r="I3" s="22"/>
      <c r="J3" s="21" t="s">
        <v>3</v>
      </c>
      <c r="K3" s="495"/>
      <c r="L3" s="495"/>
      <c r="M3" s="495"/>
      <c r="N3" s="495"/>
      <c r="O3" s="10" t="s">
        <v>4</v>
      </c>
      <c r="P3" s="22"/>
      <c r="Q3" s="495"/>
      <c r="R3" s="495"/>
      <c r="S3" s="495"/>
      <c r="T3" s="496"/>
      <c r="U3" s="9" t="s">
        <v>5</v>
      </c>
      <c r="V3" s="45"/>
      <c r="W3" s="17"/>
    </row>
    <row r="4" spans="1:23" s="2" customFormat="1" ht="45" customHeight="1">
      <c r="A4" s="499" t="s">
        <v>6</v>
      </c>
      <c r="B4" s="500" t="s">
        <v>7</v>
      </c>
      <c r="C4" s="500" t="s">
        <v>8</v>
      </c>
      <c r="D4" s="500" t="s">
        <v>9</v>
      </c>
      <c r="E4" s="500" t="s">
        <v>10</v>
      </c>
      <c r="F4" s="500" t="s">
        <v>11</v>
      </c>
      <c r="G4" s="497" t="s">
        <v>12</v>
      </c>
      <c r="H4" s="517" t="s">
        <v>439</v>
      </c>
      <c r="I4" s="517" t="s">
        <v>440</v>
      </c>
      <c r="J4" s="497" t="s">
        <v>13</v>
      </c>
      <c r="K4" s="497"/>
      <c r="L4" s="497"/>
      <c r="M4" s="497"/>
      <c r="N4" s="498"/>
      <c r="O4" s="497"/>
      <c r="P4" s="497"/>
      <c r="Q4" s="497"/>
      <c r="R4" s="497"/>
      <c r="S4" s="497"/>
      <c r="T4" s="500" t="s">
        <v>14</v>
      </c>
      <c r="U4" s="500" t="s">
        <v>15</v>
      </c>
      <c r="V4" s="500" t="s">
        <v>17</v>
      </c>
    </row>
    <row r="5" spans="1:23" s="2" customFormat="1" ht="20.100000000000001" customHeight="1">
      <c r="A5" s="499"/>
      <c r="B5" s="500"/>
      <c r="C5" s="500"/>
      <c r="D5" s="500"/>
      <c r="E5" s="500"/>
      <c r="F5" s="500"/>
      <c r="G5" s="497"/>
      <c r="H5" s="518"/>
      <c r="I5" s="518"/>
      <c r="J5" s="497" t="s">
        <v>18</v>
      </c>
      <c r="K5" s="506" t="s">
        <v>19</v>
      </c>
      <c r="L5" s="500" t="s">
        <v>20</v>
      </c>
      <c r="M5" s="500"/>
      <c r="N5" s="498" t="s">
        <v>21</v>
      </c>
      <c r="O5" s="507"/>
      <c r="P5" s="507"/>
      <c r="Q5" s="507" t="s">
        <v>22</v>
      </c>
      <c r="R5" s="507"/>
      <c r="S5" s="507"/>
      <c r="T5" s="500"/>
      <c r="U5" s="500"/>
      <c r="V5" s="500"/>
    </row>
    <row r="6" spans="1:23" s="2" customFormat="1" ht="19.5" customHeight="1">
      <c r="A6" s="499"/>
      <c r="B6" s="500"/>
      <c r="C6" s="500"/>
      <c r="D6" s="500"/>
      <c r="E6" s="500"/>
      <c r="F6" s="500"/>
      <c r="G6" s="497"/>
      <c r="H6" s="518"/>
      <c r="I6" s="518"/>
      <c r="J6" s="497"/>
      <c r="K6" s="506"/>
      <c r="L6" s="500"/>
      <c r="M6" s="500"/>
      <c r="N6" s="498"/>
      <c r="O6" s="507"/>
      <c r="P6" s="507"/>
      <c r="Q6" s="507"/>
      <c r="R6" s="507"/>
      <c r="S6" s="507"/>
      <c r="T6" s="500"/>
      <c r="U6" s="500"/>
      <c r="V6" s="500"/>
    </row>
    <row r="7" spans="1:23" s="2" customFormat="1" ht="18" customHeight="1">
      <c r="A7" s="499"/>
      <c r="B7" s="500"/>
      <c r="C7" s="500"/>
      <c r="D7" s="500"/>
      <c r="E7" s="500"/>
      <c r="F7" s="500"/>
      <c r="G7" s="497"/>
      <c r="H7" s="518"/>
      <c r="I7" s="518"/>
      <c r="J7" s="497"/>
      <c r="K7" s="506"/>
      <c r="L7" s="500"/>
      <c r="M7" s="500"/>
      <c r="N7" s="498"/>
      <c r="O7" s="507"/>
      <c r="P7" s="507"/>
      <c r="Q7" s="507"/>
      <c r="R7" s="507"/>
      <c r="S7" s="507"/>
      <c r="T7" s="500"/>
      <c r="U7" s="500"/>
      <c r="V7" s="500"/>
    </row>
    <row r="8" spans="1:23" s="2" customFormat="1" ht="91.05" customHeight="1">
      <c r="A8" s="499"/>
      <c r="B8" s="500"/>
      <c r="C8" s="500"/>
      <c r="D8" s="500"/>
      <c r="E8" s="500"/>
      <c r="F8" s="500"/>
      <c r="G8" s="497"/>
      <c r="H8" s="519"/>
      <c r="I8" s="519"/>
      <c r="J8" s="497"/>
      <c r="K8" s="506"/>
      <c r="L8" s="218" t="s">
        <v>23</v>
      </c>
      <c r="M8" s="218" t="s">
        <v>24</v>
      </c>
      <c r="N8" s="274" t="s">
        <v>25</v>
      </c>
      <c r="O8" s="275" t="s">
        <v>26</v>
      </c>
      <c r="P8" s="275" t="s">
        <v>27</v>
      </c>
      <c r="Q8" s="275" t="s">
        <v>25</v>
      </c>
      <c r="R8" s="275" t="s">
        <v>28</v>
      </c>
      <c r="S8" s="275" t="s">
        <v>29</v>
      </c>
      <c r="T8" s="500"/>
      <c r="U8" s="500"/>
      <c r="V8" s="500"/>
    </row>
    <row r="9" spans="1:23" s="3" customFormat="1" ht="40.950000000000003" customHeight="1">
      <c r="A9" s="499" t="s">
        <v>30</v>
      </c>
      <c r="B9" s="499"/>
      <c r="C9" s="499"/>
      <c r="D9" s="499"/>
      <c r="E9" s="499"/>
      <c r="F9" s="499"/>
      <c r="G9" s="242">
        <f>G10+G21+G26+G32</f>
        <v>10136.120000000001</v>
      </c>
      <c r="H9" s="242">
        <f>H10+H21+H26+H32</f>
        <v>5631</v>
      </c>
      <c r="I9" s="242">
        <f>I10+I21+I26+I32</f>
        <v>4505.12</v>
      </c>
      <c r="J9" s="243"/>
      <c r="K9" s="244"/>
      <c r="L9" s="218"/>
      <c r="M9" s="218"/>
      <c r="N9" s="274"/>
      <c r="O9" s="275"/>
      <c r="P9" s="275"/>
      <c r="Q9" s="275"/>
      <c r="R9" s="275"/>
      <c r="S9" s="275"/>
      <c r="T9" s="218"/>
      <c r="U9" s="218"/>
      <c r="V9" s="218"/>
    </row>
    <row r="10" spans="1:23" s="3" customFormat="1" ht="42" customHeight="1">
      <c r="A10" s="217"/>
      <c r="B10" s="500" t="s">
        <v>31</v>
      </c>
      <c r="C10" s="500"/>
      <c r="D10" s="500"/>
      <c r="E10" s="500"/>
      <c r="F10" s="501"/>
      <c r="G10" s="242">
        <f>SUM(G11:G20)</f>
        <v>6506</v>
      </c>
      <c r="H10" s="242">
        <f>SUM(H11:H20)</f>
        <v>4562</v>
      </c>
      <c r="I10" s="242">
        <f>SUM(I11:I20)</f>
        <v>1944</v>
      </c>
      <c r="J10" s="243"/>
      <c r="K10" s="244"/>
      <c r="L10" s="218"/>
      <c r="M10" s="218"/>
      <c r="N10" s="274"/>
      <c r="O10" s="275"/>
      <c r="P10" s="275"/>
      <c r="Q10" s="275" t="s">
        <v>32</v>
      </c>
      <c r="R10" s="275"/>
      <c r="S10" s="275"/>
      <c r="T10" s="218"/>
      <c r="U10" s="218"/>
      <c r="V10" s="218"/>
    </row>
    <row r="11" spans="1:23" s="206" customFormat="1" ht="63" customHeight="1">
      <c r="A11" s="223">
        <v>1</v>
      </c>
      <c r="B11" s="223" t="s">
        <v>53</v>
      </c>
      <c r="C11" s="223" t="s">
        <v>34</v>
      </c>
      <c r="D11" s="223" t="s">
        <v>54</v>
      </c>
      <c r="E11" s="223" t="s">
        <v>55</v>
      </c>
      <c r="F11" s="224" t="s">
        <v>56</v>
      </c>
      <c r="G11" s="223">
        <v>480</v>
      </c>
      <c r="H11" s="223">
        <v>480</v>
      </c>
      <c r="I11" s="223"/>
      <c r="J11" s="224" t="s">
        <v>57</v>
      </c>
      <c r="K11" s="224" t="s">
        <v>58</v>
      </c>
      <c r="L11" s="223">
        <v>15</v>
      </c>
      <c r="M11" s="223">
        <v>38</v>
      </c>
      <c r="N11" s="223">
        <v>0.1019</v>
      </c>
      <c r="O11" s="223">
        <v>2.63E-2</v>
      </c>
      <c r="P11" s="223">
        <v>7.5600000000000001E-2</v>
      </c>
      <c r="Q11" s="223">
        <v>0.3145</v>
      </c>
      <c r="R11" s="223">
        <v>7.8899999999999998E-2</v>
      </c>
      <c r="S11" s="223">
        <v>0.2356</v>
      </c>
      <c r="T11" s="223" t="s">
        <v>59</v>
      </c>
      <c r="U11" s="223" t="s">
        <v>60</v>
      </c>
      <c r="V11" s="198"/>
    </row>
    <row r="12" spans="1:23" s="205" customFormat="1" ht="52.95" customHeight="1">
      <c r="A12" s="223">
        <v>2</v>
      </c>
      <c r="B12" s="223" t="s">
        <v>48</v>
      </c>
      <c r="C12" s="223" t="s">
        <v>34</v>
      </c>
      <c r="D12" s="223" t="s">
        <v>35</v>
      </c>
      <c r="E12" s="223" t="s">
        <v>49</v>
      </c>
      <c r="F12" s="224" t="s">
        <v>50</v>
      </c>
      <c r="G12" s="223">
        <v>2000</v>
      </c>
      <c r="H12" s="223">
        <v>2000</v>
      </c>
      <c r="I12" s="264"/>
      <c r="J12" s="224" t="s">
        <v>51</v>
      </c>
      <c r="K12" s="224" t="s">
        <v>52</v>
      </c>
      <c r="L12" s="223">
        <v>19</v>
      </c>
      <c r="M12" s="223">
        <v>153</v>
      </c>
      <c r="N12" s="223">
        <v>0.76</v>
      </c>
      <c r="O12" s="223">
        <v>1.2E-2</v>
      </c>
      <c r="P12" s="223">
        <v>0.75</v>
      </c>
      <c r="Q12" s="223">
        <v>3.05</v>
      </c>
      <c r="R12" s="223">
        <v>4.8000000000000001E-2</v>
      </c>
      <c r="S12" s="223">
        <v>3</v>
      </c>
      <c r="T12" s="223" t="s">
        <v>46</v>
      </c>
      <c r="U12" s="223" t="s">
        <v>446</v>
      </c>
      <c r="V12" s="454"/>
      <c r="W12" s="264"/>
    </row>
    <row r="13" spans="1:23" s="206" customFormat="1" ht="145.05000000000001" customHeight="1">
      <c r="A13" s="223">
        <v>3</v>
      </c>
      <c r="B13" s="223" t="s">
        <v>64</v>
      </c>
      <c r="C13" s="223" t="s">
        <v>34</v>
      </c>
      <c r="D13" s="223" t="s">
        <v>35</v>
      </c>
      <c r="E13" s="223" t="s">
        <v>36</v>
      </c>
      <c r="F13" s="224" t="s">
        <v>65</v>
      </c>
      <c r="G13" s="223">
        <v>1000</v>
      </c>
      <c r="H13" s="223">
        <v>1000</v>
      </c>
      <c r="I13" s="223"/>
      <c r="J13" s="224" t="s">
        <v>66</v>
      </c>
      <c r="K13" s="224" t="s">
        <v>67</v>
      </c>
      <c r="L13" s="223">
        <v>19</v>
      </c>
      <c r="M13" s="223">
        <v>153</v>
      </c>
      <c r="N13" s="223">
        <v>0.13</v>
      </c>
      <c r="O13" s="223">
        <v>0.03</v>
      </c>
      <c r="P13" s="223">
        <v>0.1</v>
      </c>
      <c r="Q13" s="223">
        <v>0.4</v>
      </c>
      <c r="R13" s="223">
        <v>0.1</v>
      </c>
      <c r="S13" s="223">
        <v>0.3</v>
      </c>
      <c r="T13" s="223" t="s">
        <v>68</v>
      </c>
      <c r="U13" s="223" t="s">
        <v>36</v>
      </c>
      <c r="V13" s="198"/>
    </row>
    <row r="14" spans="1:23" s="206" customFormat="1" ht="139.94999999999999" customHeight="1">
      <c r="A14" s="223">
        <v>4</v>
      </c>
      <c r="B14" s="223" t="s">
        <v>69</v>
      </c>
      <c r="C14" s="223" t="s">
        <v>34</v>
      </c>
      <c r="D14" s="223" t="s">
        <v>35</v>
      </c>
      <c r="E14" s="223" t="s">
        <v>36</v>
      </c>
      <c r="F14" s="224" t="s">
        <v>70</v>
      </c>
      <c r="G14" s="223">
        <v>573</v>
      </c>
      <c r="H14" s="223">
        <v>452</v>
      </c>
      <c r="I14" s="223">
        <v>121</v>
      </c>
      <c r="J14" s="224" t="s">
        <v>71</v>
      </c>
      <c r="K14" s="224" t="s">
        <v>72</v>
      </c>
      <c r="L14" s="223">
        <v>19</v>
      </c>
      <c r="M14" s="223">
        <v>153</v>
      </c>
      <c r="N14" s="223">
        <v>0.16</v>
      </c>
      <c r="O14" s="223">
        <v>0.04</v>
      </c>
      <c r="P14" s="223">
        <v>0.12</v>
      </c>
      <c r="Q14" s="223">
        <v>0.47</v>
      </c>
      <c r="R14" s="223">
        <v>0.11</v>
      </c>
      <c r="S14" s="223">
        <v>0.36</v>
      </c>
      <c r="T14" s="223" t="s">
        <v>73</v>
      </c>
      <c r="U14" s="223" t="s">
        <v>36</v>
      </c>
      <c r="V14" s="198"/>
    </row>
    <row r="15" spans="1:23" s="206" customFormat="1" ht="117" customHeight="1">
      <c r="A15" s="223">
        <v>5</v>
      </c>
      <c r="B15" s="223" t="s">
        <v>74</v>
      </c>
      <c r="C15" s="223" t="s">
        <v>34</v>
      </c>
      <c r="D15" s="223" t="s">
        <v>35</v>
      </c>
      <c r="E15" s="223" t="s">
        <v>75</v>
      </c>
      <c r="F15" s="224" t="s">
        <v>76</v>
      </c>
      <c r="G15" s="223">
        <v>200</v>
      </c>
      <c r="H15" s="223"/>
      <c r="I15" s="223">
        <v>200</v>
      </c>
      <c r="J15" s="224" t="s">
        <v>77</v>
      </c>
      <c r="K15" s="224" t="s">
        <v>67</v>
      </c>
      <c r="L15" s="223">
        <v>19</v>
      </c>
      <c r="M15" s="223">
        <v>153</v>
      </c>
      <c r="N15" s="223">
        <v>0.06</v>
      </c>
      <c r="O15" s="223">
        <v>0.01</v>
      </c>
      <c r="P15" s="223">
        <v>0.05</v>
      </c>
      <c r="Q15" s="223">
        <v>0.18</v>
      </c>
      <c r="R15" s="223">
        <v>0.03</v>
      </c>
      <c r="S15" s="223">
        <v>0.15</v>
      </c>
      <c r="T15" s="223" t="s">
        <v>73</v>
      </c>
      <c r="U15" s="223" t="s">
        <v>75</v>
      </c>
      <c r="V15" s="198"/>
    </row>
    <row r="16" spans="1:23" s="206" customFormat="1" ht="226.05" customHeight="1">
      <c r="A16" s="223">
        <v>6</v>
      </c>
      <c r="B16" s="223" t="s">
        <v>124</v>
      </c>
      <c r="C16" s="223" t="s">
        <v>125</v>
      </c>
      <c r="D16" s="223" t="s">
        <v>35</v>
      </c>
      <c r="E16" s="223" t="s">
        <v>36</v>
      </c>
      <c r="F16" s="224" t="s">
        <v>126</v>
      </c>
      <c r="G16" s="223">
        <v>200</v>
      </c>
      <c r="H16" s="223"/>
      <c r="I16" s="223">
        <v>200</v>
      </c>
      <c r="J16" s="224" t="s">
        <v>127</v>
      </c>
      <c r="K16" s="224" t="s">
        <v>128</v>
      </c>
      <c r="L16" s="223">
        <v>19</v>
      </c>
      <c r="M16" s="223">
        <v>153</v>
      </c>
      <c r="N16" s="223">
        <v>5.4999999999999997E-3</v>
      </c>
      <c r="O16" s="223">
        <v>2.0999999999999999E-3</v>
      </c>
      <c r="P16" s="223">
        <v>3.3999999999999998E-3</v>
      </c>
      <c r="Q16" s="223">
        <v>1.8200000000000001E-2</v>
      </c>
      <c r="R16" s="223">
        <v>6.3E-3</v>
      </c>
      <c r="S16" s="223">
        <v>1.1900000000000001E-2</v>
      </c>
      <c r="T16" s="223" t="s">
        <v>46</v>
      </c>
      <c r="U16" s="223" t="s">
        <v>129</v>
      </c>
      <c r="V16" s="198"/>
    </row>
    <row r="17" spans="1:40" s="206" customFormat="1" ht="109.05" customHeight="1">
      <c r="A17" s="223">
        <v>8</v>
      </c>
      <c r="B17" s="223" t="s">
        <v>134</v>
      </c>
      <c r="C17" s="223" t="s">
        <v>34</v>
      </c>
      <c r="D17" s="223" t="s">
        <v>35</v>
      </c>
      <c r="E17" s="223" t="s">
        <v>36</v>
      </c>
      <c r="F17" s="224" t="s">
        <v>135</v>
      </c>
      <c r="G17" s="223">
        <v>250</v>
      </c>
      <c r="H17" s="223"/>
      <c r="I17" s="223">
        <v>250</v>
      </c>
      <c r="J17" s="224" t="s">
        <v>136</v>
      </c>
      <c r="K17" s="224" t="s">
        <v>137</v>
      </c>
      <c r="L17" s="223"/>
      <c r="M17" s="223">
        <v>12</v>
      </c>
      <c r="N17" s="223">
        <v>6.8999999999999999E-3</v>
      </c>
      <c r="O17" s="223">
        <v>5.0000000000000001E-4</v>
      </c>
      <c r="P17" s="223">
        <v>6.4000000000000003E-3</v>
      </c>
      <c r="Q17" s="223">
        <v>2.07E-2</v>
      </c>
      <c r="R17" s="223">
        <v>1.5E-3</v>
      </c>
      <c r="S17" s="223">
        <v>1.9199999999999998E-2</v>
      </c>
      <c r="T17" s="223" t="s">
        <v>46</v>
      </c>
      <c r="U17" s="223" t="s">
        <v>129</v>
      </c>
      <c r="V17" s="198"/>
    </row>
    <row r="18" spans="1:40" s="206" customFormat="1" ht="43.95" customHeight="1">
      <c r="A18" s="223">
        <v>9</v>
      </c>
      <c r="B18" s="223" t="s">
        <v>172</v>
      </c>
      <c r="C18" s="223" t="s">
        <v>34</v>
      </c>
      <c r="D18" s="223" t="s">
        <v>168</v>
      </c>
      <c r="E18" s="223" t="s">
        <v>173</v>
      </c>
      <c r="F18" s="224" t="s">
        <v>174</v>
      </c>
      <c r="G18" s="223">
        <v>630</v>
      </c>
      <c r="H18" s="223">
        <v>630</v>
      </c>
      <c r="I18" s="223"/>
      <c r="J18" s="224" t="s">
        <v>175</v>
      </c>
      <c r="K18" s="224"/>
      <c r="L18" s="223">
        <v>19</v>
      </c>
      <c r="M18" s="223">
        <v>153</v>
      </c>
      <c r="N18" s="223">
        <f>O18+P18</f>
        <v>0.5665</v>
      </c>
      <c r="O18" s="223">
        <v>3.6900000000000002E-2</v>
      </c>
      <c r="P18" s="223">
        <v>0.52959999999999996</v>
      </c>
      <c r="Q18" s="223">
        <f>R18+S18</f>
        <v>1.9200999999999999</v>
      </c>
      <c r="R18" s="223">
        <v>0.12909999999999999</v>
      </c>
      <c r="S18" s="223">
        <v>1.7909999999999999</v>
      </c>
      <c r="T18" s="223" t="s">
        <v>46</v>
      </c>
      <c r="U18" s="223" t="s">
        <v>176</v>
      </c>
      <c r="V18" s="198"/>
    </row>
    <row r="19" spans="1:40" s="206" customFormat="1" ht="43.95" customHeight="1">
      <c r="A19" s="223"/>
      <c r="B19" s="223" t="s">
        <v>428</v>
      </c>
      <c r="C19" s="223" t="s">
        <v>34</v>
      </c>
      <c r="D19" s="223" t="s">
        <v>168</v>
      </c>
      <c r="E19" s="223" t="s">
        <v>173</v>
      </c>
      <c r="F19" s="224" t="s">
        <v>447</v>
      </c>
      <c r="G19" s="223">
        <v>650</v>
      </c>
      <c r="H19" s="223"/>
      <c r="I19" s="223">
        <v>650</v>
      </c>
      <c r="J19" s="224"/>
      <c r="K19" s="224"/>
      <c r="L19" s="223"/>
      <c r="M19" s="223"/>
      <c r="N19" s="223"/>
      <c r="O19" s="223"/>
      <c r="P19" s="223"/>
      <c r="Q19" s="223"/>
      <c r="R19" s="223"/>
      <c r="S19" s="223"/>
      <c r="T19" s="223"/>
      <c r="U19" s="223"/>
      <c r="V19" s="198"/>
    </row>
    <row r="20" spans="1:40" s="12" customFormat="1" ht="148.05000000000001" customHeight="1">
      <c r="A20" s="223">
        <v>10</v>
      </c>
      <c r="B20" s="223" t="s">
        <v>188</v>
      </c>
      <c r="C20" s="224" t="s">
        <v>34</v>
      </c>
      <c r="D20" s="224" t="s">
        <v>152</v>
      </c>
      <c r="E20" s="223" t="s">
        <v>173</v>
      </c>
      <c r="F20" s="224" t="s">
        <v>189</v>
      </c>
      <c r="G20" s="223">
        <v>523</v>
      </c>
      <c r="H20" s="223"/>
      <c r="I20" s="223">
        <v>523</v>
      </c>
      <c r="J20" s="224" t="s">
        <v>190</v>
      </c>
      <c r="K20" s="224" t="s">
        <v>191</v>
      </c>
      <c r="L20" s="223" t="s">
        <v>68</v>
      </c>
      <c r="M20" s="223" t="s">
        <v>192</v>
      </c>
      <c r="N20" s="228">
        <v>19</v>
      </c>
      <c r="O20" s="228">
        <v>153</v>
      </c>
      <c r="P20" s="282">
        <v>0.5665</v>
      </c>
      <c r="Q20" s="282">
        <v>1.9200999999999999</v>
      </c>
      <c r="R20" s="282"/>
      <c r="S20" s="267"/>
      <c r="T20" s="228" t="s">
        <v>59</v>
      </c>
      <c r="U20" s="228" t="s">
        <v>193</v>
      </c>
      <c r="V20" s="267"/>
    </row>
    <row r="21" spans="1:40" s="205" customFormat="1" ht="40.950000000000003" customHeight="1">
      <c r="A21" s="226"/>
      <c r="B21" s="502" t="s">
        <v>194</v>
      </c>
      <c r="C21" s="502"/>
      <c r="D21" s="502"/>
      <c r="E21" s="502"/>
      <c r="F21" s="502"/>
      <c r="G21" s="226">
        <f>SUM(G22:G25)</f>
        <v>2027</v>
      </c>
      <c r="H21" s="226">
        <f>SUM(H22:H25)</f>
        <v>527</v>
      </c>
      <c r="I21" s="234">
        <f>SUM(I23:I25)</f>
        <v>1500</v>
      </c>
      <c r="J21" s="225"/>
      <c r="K21" s="225"/>
      <c r="L21" s="226"/>
      <c r="M21" s="226"/>
      <c r="N21" s="226"/>
      <c r="O21" s="226"/>
      <c r="P21" s="226"/>
      <c r="Q21" s="226"/>
      <c r="R21" s="226"/>
      <c r="S21" s="226"/>
      <c r="T21" s="226"/>
      <c r="U21" s="226"/>
      <c r="V21" s="245"/>
    </row>
    <row r="22" spans="1:40" s="12" customFormat="1" ht="96" customHeight="1">
      <c r="A22" s="223">
        <v>11</v>
      </c>
      <c r="B22" s="223" t="s">
        <v>318</v>
      </c>
      <c r="C22" s="223" t="s">
        <v>34</v>
      </c>
      <c r="D22" s="223" t="s">
        <v>152</v>
      </c>
      <c r="E22" s="223" t="s">
        <v>319</v>
      </c>
      <c r="F22" s="224" t="s">
        <v>320</v>
      </c>
      <c r="G22" s="223">
        <v>227</v>
      </c>
      <c r="H22" s="223">
        <v>227</v>
      </c>
      <c r="I22" s="447"/>
      <c r="J22" s="233" t="s">
        <v>321</v>
      </c>
      <c r="K22" s="224"/>
      <c r="L22" s="223"/>
      <c r="M22" s="223"/>
      <c r="N22" s="198">
        <v>0.01</v>
      </c>
      <c r="O22" s="276">
        <v>0</v>
      </c>
      <c r="P22" s="276">
        <v>0</v>
      </c>
      <c r="Q22" s="276">
        <v>0.01</v>
      </c>
      <c r="R22" s="276">
        <v>0</v>
      </c>
      <c r="S22" s="276" t="s">
        <v>322</v>
      </c>
      <c r="T22" s="223" t="s">
        <v>323</v>
      </c>
      <c r="U22" s="223" t="s">
        <v>324</v>
      </c>
    </row>
    <row r="23" spans="1:40" s="208" customFormat="1" ht="97.05" customHeight="1">
      <c r="A23" s="223">
        <v>13</v>
      </c>
      <c r="B23" s="223" t="s">
        <v>366</v>
      </c>
      <c r="C23" s="223" t="s">
        <v>34</v>
      </c>
      <c r="D23" s="223">
        <v>2024</v>
      </c>
      <c r="E23" s="198" t="s">
        <v>142</v>
      </c>
      <c r="F23" s="224" t="s">
        <v>367</v>
      </c>
      <c r="G23" s="232">
        <v>400</v>
      </c>
      <c r="H23" s="232">
        <v>300</v>
      </c>
      <c r="I23" s="232">
        <v>100</v>
      </c>
      <c r="J23" s="233" t="s">
        <v>368</v>
      </c>
      <c r="K23" s="251">
        <v>1</v>
      </c>
      <c r="L23" s="247">
        <v>15</v>
      </c>
      <c r="M23" s="247">
        <v>5647</v>
      </c>
      <c r="N23" s="247">
        <v>487</v>
      </c>
      <c r="O23" s="247">
        <v>516</v>
      </c>
      <c r="P23" s="247">
        <v>22476</v>
      </c>
      <c r="Q23" s="247">
        <v>1601</v>
      </c>
      <c r="R23" s="247">
        <v>20875</v>
      </c>
      <c r="S23" s="223" t="s">
        <v>369</v>
      </c>
      <c r="T23" s="223" t="s">
        <v>142</v>
      </c>
      <c r="U23" s="223" t="s">
        <v>370</v>
      </c>
      <c r="V23" s="223"/>
    </row>
    <row r="24" spans="1:40" s="12" customFormat="1" ht="111" customHeight="1">
      <c r="A24" s="223">
        <v>14</v>
      </c>
      <c r="B24" s="223" t="s">
        <v>371</v>
      </c>
      <c r="C24" s="224" t="s">
        <v>34</v>
      </c>
      <c r="D24" s="224" t="s">
        <v>152</v>
      </c>
      <c r="E24" s="223" t="s">
        <v>173</v>
      </c>
      <c r="F24" s="224" t="s">
        <v>372</v>
      </c>
      <c r="G24" s="223">
        <v>1000</v>
      </c>
      <c r="H24" s="223"/>
      <c r="I24" s="223">
        <v>1000</v>
      </c>
      <c r="J24" s="224" t="s">
        <v>373</v>
      </c>
      <c r="K24" s="224" t="s">
        <v>373</v>
      </c>
      <c r="L24" s="223"/>
      <c r="M24" s="223">
        <v>10</v>
      </c>
      <c r="N24" s="223">
        <v>0.55679999999999996</v>
      </c>
      <c r="O24" s="277"/>
      <c r="P24" s="277">
        <v>0.55679999999999996</v>
      </c>
      <c r="Q24" s="277">
        <v>1.5504</v>
      </c>
      <c r="R24" s="277"/>
      <c r="S24" s="277">
        <v>1.5504</v>
      </c>
      <c r="T24" s="252" t="s">
        <v>374</v>
      </c>
      <c r="U24" s="252" t="s">
        <v>375</v>
      </c>
      <c r="V24" s="267"/>
    </row>
    <row r="25" spans="1:40" s="12" customFormat="1" ht="255" customHeight="1">
      <c r="A25" s="223">
        <v>15</v>
      </c>
      <c r="B25" s="223" t="s">
        <v>376</v>
      </c>
      <c r="C25" s="224" t="s">
        <v>34</v>
      </c>
      <c r="D25" s="224" t="s">
        <v>152</v>
      </c>
      <c r="E25" s="223" t="s">
        <v>173</v>
      </c>
      <c r="F25" s="224" t="s">
        <v>377</v>
      </c>
      <c r="G25" s="223">
        <v>400</v>
      </c>
      <c r="H25" s="223"/>
      <c r="I25" s="223">
        <v>400</v>
      </c>
      <c r="J25" s="224" t="s">
        <v>378</v>
      </c>
      <c r="K25" s="224" t="s">
        <v>379</v>
      </c>
      <c r="L25" s="223">
        <v>19</v>
      </c>
      <c r="M25" s="223">
        <v>153</v>
      </c>
      <c r="N25" s="223">
        <f>O25+P25</f>
        <v>0.5665</v>
      </c>
      <c r="O25" s="277">
        <v>3.6900000000000002E-2</v>
      </c>
      <c r="P25" s="277">
        <v>0.52959999999999996</v>
      </c>
      <c r="Q25" s="277">
        <f>R25+S25</f>
        <v>1.9200999999999999</v>
      </c>
      <c r="R25" s="277">
        <v>0.12909999999999999</v>
      </c>
      <c r="S25" s="277">
        <v>1.7909999999999999</v>
      </c>
      <c r="T25" s="252" t="s">
        <v>374</v>
      </c>
      <c r="U25" s="252" t="s">
        <v>380</v>
      </c>
      <c r="V25" s="267"/>
    </row>
    <row r="26" spans="1:40" s="210" customFormat="1" ht="34.950000000000003" customHeight="1">
      <c r="A26" s="226"/>
      <c r="B26" s="503" t="s">
        <v>381</v>
      </c>
      <c r="C26" s="504"/>
      <c r="D26" s="504"/>
      <c r="E26" s="504"/>
      <c r="F26" s="505"/>
      <c r="G26" s="449">
        <f>SUM(G27:G31)</f>
        <v>671.12</v>
      </c>
      <c r="H26" s="449">
        <f>SUM(H27:H31)</f>
        <v>0</v>
      </c>
      <c r="I26" s="449">
        <f>SUM(I27:I31)</f>
        <v>671.12</v>
      </c>
      <c r="J26" s="253"/>
      <c r="K26" s="253"/>
      <c r="L26" s="235"/>
      <c r="M26" s="235"/>
      <c r="N26" s="278"/>
      <c r="O26" s="279"/>
      <c r="P26" s="279"/>
      <c r="Q26" s="279"/>
      <c r="R26" s="279"/>
      <c r="S26" s="279"/>
      <c r="T26" s="254"/>
      <c r="U26" s="254"/>
      <c r="V26" s="235"/>
      <c r="W26" s="268"/>
      <c r="X26" s="268"/>
      <c r="Y26" s="268"/>
      <c r="Z26" s="268"/>
      <c r="AA26" s="268"/>
      <c r="AB26" s="268"/>
      <c r="AC26" s="268"/>
      <c r="AD26" s="268"/>
      <c r="AE26" s="268"/>
      <c r="AF26" s="268"/>
      <c r="AG26" s="268"/>
      <c r="AH26" s="268"/>
      <c r="AI26" s="268"/>
      <c r="AJ26" s="268"/>
      <c r="AK26" s="268"/>
      <c r="AL26" s="268"/>
      <c r="AM26" s="268"/>
      <c r="AN26" s="268"/>
    </row>
    <row r="27" spans="1:40" s="206" customFormat="1" ht="67.05" customHeight="1">
      <c r="A27" s="223">
        <v>16</v>
      </c>
      <c r="B27" s="223" t="s">
        <v>389</v>
      </c>
      <c r="C27" s="223" t="s">
        <v>34</v>
      </c>
      <c r="D27" s="223" t="s">
        <v>383</v>
      </c>
      <c r="E27" s="223" t="s">
        <v>384</v>
      </c>
      <c r="F27" s="224" t="s">
        <v>389</v>
      </c>
      <c r="G27" s="223">
        <v>50</v>
      </c>
      <c r="H27" s="223"/>
      <c r="I27" s="223">
        <v>50</v>
      </c>
      <c r="J27" s="224" t="s">
        <v>390</v>
      </c>
      <c r="K27" s="224"/>
      <c r="L27" s="223"/>
      <c r="M27" s="223"/>
      <c r="N27" s="223"/>
      <c r="O27" s="223"/>
      <c r="P27" s="223"/>
      <c r="Q27" s="223"/>
      <c r="R27" s="223"/>
      <c r="S27" s="223"/>
      <c r="T27" s="223"/>
      <c r="U27" s="223"/>
      <c r="V27" s="198"/>
    </row>
    <row r="28" spans="1:40" s="211" customFormat="1" ht="289.95" customHeight="1">
      <c r="A28" s="223">
        <v>17</v>
      </c>
      <c r="B28" s="232" t="s">
        <v>381</v>
      </c>
      <c r="C28" s="232" t="s">
        <v>391</v>
      </c>
      <c r="D28" s="232" t="s">
        <v>152</v>
      </c>
      <c r="E28" s="232" t="s">
        <v>392</v>
      </c>
      <c r="F28" s="233" t="s">
        <v>393</v>
      </c>
      <c r="G28" s="232">
        <v>178</v>
      </c>
      <c r="H28" s="232"/>
      <c r="I28" s="232">
        <v>178</v>
      </c>
      <c r="J28" s="233" t="s">
        <v>394</v>
      </c>
      <c r="K28" s="233"/>
      <c r="L28" s="223">
        <v>19</v>
      </c>
      <c r="M28" s="223">
        <v>153</v>
      </c>
      <c r="N28" s="223">
        <f>O28+P28</f>
        <v>0.5665</v>
      </c>
      <c r="O28" s="277">
        <v>3.6900000000000002E-2</v>
      </c>
      <c r="P28" s="277">
        <v>0.52959999999999996</v>
      </c>
      <c r="Q28" s="277">
        <f>R28+S28</f>
        <v>1.9200999999999999</v>
      </c>
      <c r="R28" s="277">
        <v>0.12909999999999999</v>
      </c>
      <c r="S28" s="277">
        <v>1.7909999999999999</v>
      </c>
      <c r="T28" s="228" t="s">
        <v>396</v>
      </c>
      <c r="U28" s="228" t="s">
        <v>396</v>
      </c>
      <c r="V28" s="269"/>
      <c r="W28" s="270"/>
      <c r="X28" s="270"/>
      <c r="Y28" s="270"/>
      <c r="Z28" s="270"/>
      <c r="AA28" s="270"/>
      <c r="AB28" s="270"/>
      <c r="AC28" s="270"/>
      <c r="AD28" s="270"/>
      <c r="AE28" s="270"/>
      <c r="AF28" s="270"/>
      <c r="AG28" s="270"/>
      <c r="AH28" s="270"/>
      <c r="AI28" s="270"/>
      <c r="AJ28" s="270"/>
      <c r="AK28" s="270"/>
    </row>
    <row r="29" spans="1:40" s="207" customFormat="1" ht="106.05" customHeight="1">
      <c r="A29" s="223">
        <v>18</v>
      </c>
      <c r="B29" s="232" t="s">
        <v>382</v>
      </c>
      <c r="C29" s="233" t="s">
        <v>34</v>
      </c>
      <c r="D29" s="233" t="s">
        <v>152</v>
      </c>
      <c r="E29" s="232" t="s">
        <v>397</v>
      </c>
      <c r="F29" s="233" t="s">
        <v>445</v>
      </c>
      <c r="G29" s="232">
        <v>161</v>
      </c>
      <c r="H29" s="232"/>
      <c r="I29" s="232">
        <v>161</v>
      </c>
      <c r="J29" s="233" t="s">
        <v>399</v>
      </c>
      <c r="K29" s="233" t="s">
        <v>399</v>
      </c>
      <c r="L29" s="223">
        <v>19</v>
      </c>
      <c r="M29" s="223">
        <v>153</v>
      </c>
      <c r="N29" s="223">
        <f>O29+P29</f>
        <v>0.5665</v>
      </c>
      <c r="O29" s="277">
        <v>3.6900000000000002E-2</v>
      </c>
      <c r="P29" s="277">
        <v>0.52959999999999996</v>
      </c>
      <c r="Q29" s="277">
        <f>R29+S29</f>
        <v>1.9200999999999999</v>
      </c>
      <c r="R29" s="277">
        <v>0.12909999999999999</v>
      </c>
      <c r="S29" s="277">
        <v>1.7909999999999999</v>
      </c>
      <c r="T29" s="232" t="s">
        <v>400</v>
      </c>
      <c r="U29" s="232" t="s">
        <v>401</v>
      </c>
      <c r="V29" s="249"/>
    </row>
    <row r="30" spans="1:40" s="205" customFormat="1" ht="90" customHeight="1">
      <c r="A30" s="223">
        <v>19</v>
      </c>
      <c r="B30" s="232" t="s">
        <v>402</v>
      </c>
      <c r="C30" s="233" t="s">
        <v>34</v>
      </c>
      <c r="D30" s="233" t="s">
        <v>152</v>
      </c>
      <c r="E30" s="232" t="s">
        <v>173</v>
      </c>
      <c r="F30" s="233" t="s">
        <v>403</v>
      </c>
      <c r="G30" s="450">
        <v>112.32</v>
      </c>
      <c r="H30" s="450"/>
      <c r="I30" s="450">
        <v>112.32</v>
      </c>
      <c r="J30" s="233" t="s">
        <v>394</v>
      </c>
      <c r="K30" s="233" t="s">
        <v>404</v>
      </c>
      <c r="L30" s="223">
        <v>19</v>
      </c>
      <c r="M30" s="223">
        <v>153</v>
      </c>
      <c r="N30" s="223">
        <f>O30+P30</f>
        <v>0.5665</v>
      </c>
      <c r="O30" s="277">
        <v>3.6900000000000002E-2</v>
      </c>
      <c r="P30" s="277">
        <v>0.52959999999999996</v>
      </c>
      <c r="Q30" s="277">
        <f>R30+S30</f>
        <v>1.9200999999999999</v>
      </c>
      <c r="R30" s="277">
        <v>0.12909999999999999</v>
      </c>
      <c r="S30" s="277">
        <v>1.7909999999999999</v>
      </c>
      <c r="T30" s="232" t="s">
        <v>405</v>
      </c>
      <c r="U30" s="232" t="s">
        <v>406</v>
      </c>
      <c r="V30" s="245"/>
    </row>
    <row r="31" spans="1:40" s="12" customFormat="1" ht="111" customHeight="1">
      <c r="A31" s="223">
        <v>20</v>
      </c>
      <c r="B31" s="232" t="s">
        <v>407</v>
      </c>
      <c r="C31" s="233" t="s">
        <v>391</v>
      </c>
      <c r="D31" s="233" t="s">
        <v>152</v>
      </c>
      <c r="E31" s="232" t="s">
        <v>392</v>
      </c>
      <c r="F31" s="233" t="s">
        <v>408</v>
      </c>
      <c r="G31" s="232">
        <v>169.8</v>
      </c>
      <c r="H31" s="232"/>
      <c r="I31" s="232">
        <v>169.8</v>
      </c>
      <c r="J31" s="233" t="s">
        <v>409</v>
      </c>
      <c r="K31" s="233"/>
      <c r="L31" s="223">
        <v>19</v>
      </c>
      <c r="M31" s="223">
        <v>153</v>
      </c>
      <c r="N31" s="223">
        <f>O31+P31</f>
        <v>0.5665</v>
      </c>
      <c r="O31" s="277">
        <v>3.6900000000000002E-2</v>
      </c>
      <c r="P31" s="277">
        <v>0.52959999999999996</v>
      </c>
      <c r="Q31" s="277">
        <f>R31+S31</f>
        <v>1.9200999999999999</v>
      </c>
      <c r="R31" s="277">
        <v>0.12909999999999999</v>
      </c>
      <c r="S31" s="277">
        <v>1.7909999999999999</v>
      </c>
      <c r="T31" s="232" t="s">
        <v>395</v>
      </c>
      <c r="U31" s="232" t="s">
        <v>395</v>
      </c>
      <c r="V31" s="267"/>
    </row>
    <row r="32" spans="1:40" ht="28.95" customHeight="1">
      <c r="A32" s="223"/>
      <c r="B32" s="503" t="s">
        <v>410</v>
      </c>
      <c r="C32" s="504"/>
      <c r="D32" s="504"/>
      <c r="E32" s="504"/>
      <c r="F32" s="505"/>
      <c r="G32" s="451">
        <f>G33+G34+G35</f>
        <v>932</v>
      </c>
      <c r="H32" s="451">
        <f>H33+H34+H35</f>
        <v>542</v>
      </c>
      <c r="I32" s="451">
        <f>I33+I34+I35</f>
        <v>390</v>
      </c>
      <c r="J32" s="259"/>
      <c r="K32" s="259"/>
      <c r="L32" s="271"/>
      <c r="M32" s="271"/>
      <c r="N32" s="280"/>
      <c r="O32" s="281"/>
      <c r="P32" s="281"/>
      <c r="Q32" s="281"/>
      <c r="R32" s="281"/>
      <c r="S32" s="281"/>
      <c r="T32" s="260"/>
      <c r="U32" s="260"/>
      <c r="V32" s="271"/>
    </row>
    <row r="33" spans="1:22" s="207" customFormat="1" ht="42" customHeight="1">
      <c r="A33" s="223">
        <v>21</v>
      </c>
      <c r="B33" s="228" t="s">
        <v>411</v>
      </c>
      <c r="C33" s="228" t="s">
        <v>391</v>
      </c>
      <c r="D33" s="228" t="s">
        <v>383</v>
      </c>
      <c r="E33" s="228"/>
      <c r="F33" s="227" t="s">
        <v>412</v>
      </c>
      <c r="G33" s="228">
        <v>542</v>
      </c>
      <c r="H33" s="228">
        <v>542</v>
      </c>
      <c r="I33" s="228"/>
      <c r="J33" s="227" t="s">
        <v>413</v>
      </c>
      <c r="K33" s="227" t="s">
        <v>413</v>
      </c>
      <c r="L33" s="228">
        <v>19</v>
      </c>
      <c r="M33" s="228">
        <v>153</v>
      </c>
      <c r="N33" s="282">
        <v>0.1019</v>
      </c>
      <c r="O33" s="282">
        <v>0.1019</v>
      </c>
      <c r="P33" s="283"/>
      <c r="Q33" s="284">
        <v>0.39850000000000002</v>
      </c>
      <c r="R33" s="284">
        <v>0.39850000000000002</v>
      </c>
      <c r="S33" s="283"/>
      <c r="T33" s="228" t="s">
        <v>59</v>
      </c>
      <c r="U33" s="228" t="s">
        <v>414</v>
      </c>
      <c r="V33" s="249"/>
    </row>
    <row r="34" spans="1:22" s="12" customFormat="1" ht="64.05" customHeight="1">
      <c r="A34" s="223">
        <v>22</v>
      </c>
      <c r="B34" s="228" t="s">
        <v>415</v>
      </c>
      <c r="C34" s="228" t="s">
        <v>34</v>
      </c>
      <c r="D34" s="228" t="s">
        <v>383</v>
      </c>
      <c r="E34" s="228" t="s">
        <v>173</v>
      </c>
      <c r="F34" s="228" t="s">
        <v>416</v>
      </c>
      <c r="G34" s="228">
        <v>240</v>
      </c>
      <c r="H34" s="228"/>
      <c r="I34" s="228">
        <v>240</v>
      </c>
      <c r="J34" s="228" t="s">
        <v>417</v>
      </c>
      <c r="K34" s="228" t="s">
        <v>418</v>
      </c>
      <c r="L34" s="223">
        <v>19</v>
      </c>
      <c r="M34" s="223">
        <v>153</v>
      </c>
      <c r="N34" s="223">
        <f>O34+P34</f>
        <v>0.5665</v>
      </c>
      <c r="O34" s="277">
        <v>3.6900000000000002E-2</v>
      </c>
      <c r="P34" s="277">
        <v>0.52959999999999996</v>
      </c>
      <c r="Q34" s="277">
        <f>R34+S34</f>
        <v>1.9200999999999999</v>
      </c>
      <c r="R34" s="277">
        <v>0.12909999999999999</v>
      </c>
      <c r="S34" s="277">
        <v>1.7909999999999999</v>
      </c>
      <c r="T34" s="228" t="s">
        <v>68</v>
      </c>
      <c r="U34" s="228" t="s">
        <v>173</v>
      </c>
      <c r="V34" s="267"/>
    </row>
    <row r="35" spans="1:22" s="207" customFormat="1" ht="52.95" customHeight="1">
      <c r="A35" s="223">
        <v>23</v>
      </c>
      <c r="B35" s="228" t="s">
        <v>419</v>
      </c>
      <c r="C35" s="228" t="s">
        <v>34</v>
      </c>
      <c r="D35" s="228" t="s">
        <v>383</v>
      </c>
      <c r="E35" s="228"/>
      <c r="F35" s="227" t="s">
        <v>420</v>
      </c>
      <c r="G35" s="452">
        <v>150</v>
      </c>
      <c r="H35" s="452"/>
      <c r="I35" s="452">
        <v>150</v>
      </c>
      <c r="J35" s="453" t="s">
        <v>421</v>
      </c>
      <c r="K35" s="453"/>
      <c r="L35" s="228"/>
      <c r="M35" s="228"/>
      <c r="N35" s="228"/>
      <c r="O35" s="283"/>
      <c r="P35" s="283"/>
      <c r="Q35" s="283"/>
      <c r="R35" s="283"/>
      <c r="S35" s="283"/>
      <c r="T35" s="455"/>
      <c r="U35" s="455"/>
      <c r="V35" s="249"/>
    </row>
  </sheetData>
  <mergeCells count="28">
    <mergeCell ref="T4:T8"/>
    <mergeCell ref="U4:U8"/>
    <mergeCell ref="V4:V8"/>
    <mergeCell ref="L5:M7"/>
    <mergeCell ref="N5:P7"/>
    <mergeCell ref="Q5:S7"/>
    <mergeCell ref="B32:F32"/>
    <mergeCell ref="A4:A8"/>
    <mergeCell ref="B4:B8"/>
    <mergeCell ref="C4:C8"/>
    <mergeCell ref="D4:D8"/>
    <mergeCell ref="E4:E8"/>
    <mergeCell ref="F4:F8"/>
    <mergeCell ref="J4:S4"/>
    <mergeCell ref="A9:F9"/>
    <mergeCell ref="B10:F10"/>
    <mergeCell ref="B21:F21"/>
    <mergeCell ref="B26:F26"/>
    <mergeCell ref="G4:G8"/>
    <mergeCell ref="H4:H8"/>
    <mergeCell ref="I4:I8"/>
    <mergeCell ref="J5:J8"/>
    <mergeCell ref="K5:K8"/>
    <mergeCell ref="A2:V2"/>
    <mergeCell ref="A3:B3"/>
    <mergeCell ref="C3:F3"/>
    <mergeCell ref="K3:N3"/>
    <mergeCell ref="Q3:T3"/>
  </mergeCells>
  <phoneticPr fontId="10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35"/>
  <sheetViews>
    <sheetView workbookViewId="0">
      <selection activeCell="F15" sqref="F15"/>
    </sheetView>
  </sheetViews>
  <sheetFormatPr defaultColWidth="9" defaultRowHeight="14.25" customHeight="1"/>
  <cols>
    <col min="1" max="1" width="5.6328125" style="13" customWidth="1"/>
    <col min="2" max="2" width="13.36328125" style="13" customWidth="1"/>
    <col min="3" max="5" width="10.1796875" style="13" customWidth="1"/>
    <col min="6" max="6" width="42.6328125" style="14" customWidth="1"/>
    <col min="7" max="9" width="11.36328125" style="130" customWidth="1"/>
    <col min="10" max="10" width="22.36328125" style="15" customWidth="1"/>
    <col min="11" max="11" width="23.81640625" style="15" customWidth="1"/>
    <col min="12" max="12" width="11.453125" style="13" customWidth="1"/>
    <col min="13" max="13" width="8.81640625" style="13" customWidth="1"/>
    <col min="14" max="14" width="9.81640625" style="62" customWidth="1"/>
    <col min="15" max="16" width="9.6328125" style="272" customWidth="1"/>
    <col min="17" max="17" width="9.81640625" style="272" customWidth="1"/>
    <col min="18" max="19" width="10.1796875" style="272" customWidth="1"/>
    <col min="20" max="21" width="9" style="16"/>
    <col min="22" max="22" width="6.81640625" style="13" customWidth="1"/>
    <col min="23" max="40" width="9" style="17"/>
  </cols>
  <sheetData>
    <row r="1" spans="1:22" ht="25.5" customHeight="1">
      <c r="A1" s="4" t="s">
        <v>437</v>
      </c>
      <c r="B1" s="19"/>
      <c r="C1" s="4"/>
      <c r="D1" s="4"/>
      <c r="E1" s="19"/>
      <c r="F1" s="4"/>
      <c r="G1" s="131"/>
      <c r="H1" s="131"/>
      <c r="I1" s="131"/>
      <c r="J1" s="4"/>
      <c r="K1" s="4"/>
      <c r="L1" s="19"/>
      <c r="M1" s="19"/>
      <c r="N1" s="19"/>
      <c r="O1" s="19"/>
      <c r="P1" s="19"/>
      <c r="Q1" s="19"/>
      <c r="R1" s="19"/>
      <c r="S1" s="19"/>
      <c r="T1" s="43"/>
      <c r="U1" s="43"/>
      <c r="V1" s="19"/>
    </row>
    <row r="2" spans="1:22" ht="55.5" customHeight="1">
      <c r="A2" s="489" t="s">
        <v>438</v>
      </c>
      <c r="B2" s="489"/>
      <c r="C2" s="489"/>
      <c r="D2" s="489"/>
      <c r="E2" s="489"/>
      <c r="F2" s="490"/>
      <c r="G2" s="520"/>
      <c r="H2" s="520"/>
      <c r="I2" s="520"/>
      <c r="J2" s="490"/>
      <c r="K2" s="490"/>
      <c r="L2" s="489"/>
      <c r="M2" s="489"/>
      <c r="N2" s="491"/>
      <c r="O2" s="489"/>
      <c r="P2" s="489"/>
      <c r="Q2" s="489"/>
      <c r="R2" s="489"/>
      <c r="S2" s="489"/>
      <c r="T2" s="492"/>
      <c r="U2" s="492"/>
      <c r="V2" s="489"/>
    </row>
    <row r="3" spans="1:22" s="1" customFormat="1" ht="19.05" customHeight="1">
      <c r="A3" s="493" t="s">
        <v>2</v>
      </c>
      <c r="B3" s="494"/>
      <c r="C3" s="495"/>
      <c r="D3" s="495"/>
      <c r="E3" s="495"/>
      <c r="F3" s="495"/>
      <c r="G3" s="162"/>
      <c r="H3" s="162"/>
      <c r="I3" s="162"/>
      <c r="J3" s="21" t="s">
        <v>3</v>
      </c>
      <c r="K3" s="495"/>
      <c r="L3" s="495"/>
      <c r="M3" s="495"/>
      <c r="N3" s="495"/>
      <c r="O3" s="10" t="s">
        <v>4</v>
      </c>
      <c r="P3" s="22"/>
      <c r="Q3" s="495"/>
      <c r="R3" s="495"/>
      <c r="S3" s="495"/>
      <c r="T3" s="496"/>
      <c r="U3" s="9" t="s">
        <v>5</v>
      </c>
      <c r="V3" s="45"/>
    </row>
    <row r="4" spans="1:22" s="2" customFormat="1" ht="45" customHeight="1">
      <c r="A4" s="499" t="s">
        <v>6</v>
      </c>
      <c r="B4" s="500" t="s">
        <v>7</v>
      </c>
      <c r="C4" s="500" t="s">
        <v>8</v>
      </c>
      <c r="D4" s="500" t="s">
        <v>9</v>
      </c>
      <c r="E4" s="500" t="s">
        <v>10</v>
      </c>
      <c r="F4" s="500" t="s">
        <v>11</v>
      </c>
      <c r="G4" s="521" t="s">
        <v>12</v>
      </c>
      <c r="H4" s="522" t="s">
        <v>439</v>
      </c>
      <c r="I4" s="522" t="s">
        <v>440</v>
      </c>
      <c r="J4" s="497" t="s">
        <v>13</v>
      </c>
      <c r="K4" s="497"/>
      <c r="L4" s="497"/>
      <c r="M4" s="497"/>
      <c r="N4" s="498"/>
      <c r="O4" s="497"/>
      <c r="P4" s="497"/>
      <c r="Q4" s="497"/>
      <c r="R4" s="497"/>
      <c r="S4" s="497"/>
      <c r="T4" s="500" t="s">
        <v>14</v>
      </c>
      <c r="U4" s="500" t="s">
        <v>15</v>
      </c>
      <c r="V4" s="500" t="s">
        <v>17</v>
      </c>
    </row>
    <row r="5" spans="1:22" s="2" customFormat="1" ht="20.100000000000001" customHeight="1">
      <c r="A5" s="499"/>
      <c r="B5" s="500"/>
      <c r="C5" s="500"/>
      <c r="D5" s="500"/>
      <c r="E5" s="500"/>
      <c r="F5" s="500"/>
      <c r="G5" s="521"/>
      <c r="H5" s="523"/>
      <c r="I5" s="523"/>
      <c r="J5" s="497" t="s">
        <v>18</v>
      </c>
      <c r="K5" s="506" t="s">
        <v>19</v>
      </c>
      <c r="L5" s="500" t="s">
        <v>20</v>
      </c>
      <c r="M5" s="500"/>
      <c r="N5" s="498" t="s">
        <v>21</v>
      </c>
      <c r="O5" s="507"/>
      <c r="P5" s="507"/>
      <c r="Q5" s="507" t="s">
        <v>22</v>
      </c>
      <c r="R5" s="507"/>
      <c r="S5" s="507"/>
      <c r="T5" s="500"/>
      <c r="U5" s="500"/>
      <c r="V5" s="500"/>
    </row>
    <row r="6" spans="1:22" s="2" customFormat="1" ht="19.5" customHeight="1">
      <c r="A6" s="499"/>
      <c r="B6" s="500"/>
      <c r="C6" s="500"/>
      <c r="D6" s="500"/>
      <c r="E6" s="500"/>
      <c r="F6" s="500"/>
      <c r="G6" s="521"/>
      <c r="H6" s="523"/>
      <c r="I6" s="523"/>
      <c r="J6" s="497"/>
      <c r="K6" s="506"/>
      <c r="L6" s="500"/>
      <c r="M6" s="500"/>
      <c r="N6" s="498"/>
      <c r="O6" s="507"/>
      <c r="P6" s="507"/>
      <c r="Q6" s="507"/>
      <c r="R6" s="507"/>
      <c r="S6" s="507"/>
      <c r="T6" s="500"/>
      <c r="U6" s="500"/>
      <c r="V6" s="500"/>
    </row>
    <row r="7" spans="1:22" s="2" customFormat="1" ht="18" customHeight="1">
      <c r="A7" s="499"/>
      <c r="B7" s="500"/>
      <c r="C7" s="500"/>
      <c r="D7" s="500"/>
      <c r="E7" s="500"/>
      <c r="F7" s="500"/>
      <c r="G7" s="521"/>
      <c r="H7" s="523"/>
      <c r="I7" s="523"/>
      <c r="J7" s="497"/>
      <c r="K7" s="506"/>
      <c r="L7" s="500"/>
      <c r="M7" s="500"/>
      <c r="N7" s="498"/>
      <c r="O7" s="507"/>
      <c r="P7" s="507"/>
      <c r="Q7" s="507"/>
      <c r="R7" s="507"/>
      <c r="S7" s="507"/>
      <c r="T7" s="500"/>
      <c r="U7" s="500"/>
      <c r="V7" s="500"/>
    </row>
    <row r="8" spans="1:22" s="2" customFormat="1" ht="91.05" customHeight="1">
      <c r="A8" s="499"/>
      <c r="B8" s="500"/>
      <c r="C8" s="500"/>
      <c r="D8" s="500"/>
      <c r="E8" s="500"/>
      <c r="F8" s="500"/>
      <c r="G8" s="521"/>
      <c r="H8" s="524"/>
      <c r="I8" s="524"/>
      <c r="J8" s="497"/>
      <c r="K8" s="506"/>
      <c r="L8" s="218" t="s">
        <v>23</v>
      </c>
      <c r="M8" s="218" t="s">
        <v>24</v>
      </c>
      <c r="N8" s="274" t="s">
        <v>25</v>
      </c>
      <c r="O8" s="275" t="s">
        <v>26</v>
      </c>
      <c r="P8" s="275" t="s">
        <v>27</v>
      </c>
      <c r="Q8" s="275" t="s">
        <v>25</v>
      </c>
      <c r="R8" s="275" t="s">
        <v>28</v>
      </c>
      <c r="S8" s="275" t="s">
        <v>29</v>
      </c>
      <c r="T8" s="500"/>
      <c r="U8" s="500"/>
      <c r="V8" s="500"/>
    </row>
    <row r="9" spans="1:22" s="3" customFormat="1" ht="40.950000000000003" customHeight="1">
      <c r="A9" s="499" t="s">
        <v>30</v>
      </c>
      <c r="B9" s="499"/>
      <c r="C9" s="499"/>
      <c r="D9" s="499"/>
      <c r="E9" s="499"/>
      <c r="F9" s="499"/>
      <c r="G9" s="222">
        <f>G10+G21+G26+G33</f>
        <v>10136</v>
      </c>
      <c r="H9" s="222">
        <f>H10+H21+H26+H33</f>
        <v>5631</v>
      </c>
      <c r="I9" s="222">
        <f>I10+I21+I26+I33</f>
        <v>4505</v>
      </c>
      <c r="J9" s="243"/>
      <c r="K9" s="244"/>
      <c r="L9" s="218"/>
      <c r="M9" s="218"/>
      <c r="N9" s="274"/>
      <c r="O9" s="275"/>
      <c r="P9" s="275"/>
      <c r="Q9" s="275"/>
      <c r="R9" s="275"/>
      <c r="S9" s="275"/>
      <c r="T9" s="218"/>
      <c r="U9" s="218"/>
      <c r="V9" s="218"/>
    </row>
    <row r="10" spans="1:22" s="3" customFormat="1" ht="42" customHeight="1">
      <c r="A10" s="217"/>
      <c r="B10" s="500" t="s">
        <v>31</v>
      </c>
      <c r="C10" s="500"/>
      <c r="D10" s="500"/>
      <c r="E10" s="500"/>
      <c r="F10" s="501"/>
      <c r="G10" s="222">
        <f>SUM(G11:G20)</f>
        <v>6676</v>
      </c>
      <c r="H10" s="222">
        <f>SUM(H11:H20)</f>
        <v>4562</v>
      </c>
      <c r="I10" s="222">
        <f>SUM(I11:I20)</f>
        <v>2114</v>
      </c>
      <c r="J10" s="243"/>
      <c r="K10" s="244"/>
      <c r="L10" s="218"/>
      <c r="M10" s="218"/>
      <c r="N10" s="274"/>
      <c r="O10" s="275"/>
      <c r="P10" s="275"/>
      <c r="Q10" s="275" t="s">
        <v>32</v>
      </c>
      <c r="R10" s="275"/>
      <c r="S10" s="275"/>
      <c r="T10" s="218"/>
      <c r="U10" s="218"/>
      <c r="V10" s="218"/>
    </row>
    <row r="11" spans="1:22" s="206" customFormat="1" ht="63" customHeight="1">
      <c r="A11" s="223">
        <v>1</v>
      </c>
      <c r="B11" s="223" t="s">
        <v>53</v>
      </c>
      <c r="C11" s="223" t="s">
        <v>34</v>
      </c>
      <c r="D11" s="223" t="s">
        <v>54</v>
      </c>
      <c r="E11" s="223" t="s">
        <v>55</v>
      </c>
      <c r="F11" s="224" t="s">
        <v>56</v>
      </c>
      <c r="G11" s="247">
        <v>400</v>
      </c>
      <c r="H11" s="247">
        <v>400</v>
      </c>
      <c r="I11" s="247"/>
      <c r="J11" s="224" t="s">
        <v>57</v>
      </c>
      <c r="K11" s="224" t="s">
        <v>58</v>
      </c>
      <c r="L11" s="223">
        <v>15</v>
      </c>
      <c r="M11" s="223">
        <v>38</v>
      </c>
      <c r="N11" s="223">
        <v>0.1019</v>
      </c>
      <c r="O11" s="223">
        <v>2.63E-2</v>
      </c>
      <c r="P11" s="223">
        <v>7.5600000000000001E-2</v>
      </c>
      <c r="Q11" s="223">
        <v>0.3145</v>
      </c>
      <c r="R11" s="223">
        <v>7.8899999999999998E-2</v>
      </c>
      <c r="S11" s="223">
        <v>0.2356</v>
      </c>
      <c r="T11" s="223" t="s">
        <v>59</v>
      </c>
      <c r="U11" s="223" t="s">
        <v>60</v>
      </c>
      <c r="V11" s="198"/>
    </row>
    <row r="12" spans="1:22" s="100" customFormat="1" ht="196.05" customHeight="1">
      <c r="A12" s="223">
        <v>2</v>
      </c>
      <c r="B12" s="224" t="s">
        <v>426</v>
      </c>
      <c r="C12" s="224" t="s">
        <v>34</v>
      </c>
      <c r="D12" s="224" t="s">
        <v>152</v>
      </c>
      <c r="E12" s="224" t="s">
        <v>441</v>
      </c>
      <c r="F12" s="224" t="s">
        <v>442</v>
      </c>
      <c r="G12" s="223">
        <v>2000</v>
      </c>
      <c r="H12" s="223">
        <v>2000</v>
      </c>
      <c r="I12" s="223"/>
      <c r="J12" s="224" t="s">
        <v>443</v>
      </c>
      <c r="K12" s="224" t="s">
        <v>444</v>
      </c>
      <c r="L12" s="224">
        <v>19</v>
      </c>
      <c r="M12" s="223">
        <v>153</v>
      </c>
      <c r="N12" s="223">
        <f>O12+P12</f>
        <v>0.5665</v>
      </c>
      <c r="O12" s="223">
        <v>3.6900000000000002E-2</v>
      </c>
      <c r="P12" s="223">
        <v>0.52959999999999996</v>
      </c>
      <c r="Q12" s="223">
        <f>R12+S12</f>
        <v>1.9200999999999999</v>
      </c>
      <c r="R12" s="223">
        <v>0.12909999999999999</v>
      </c>
      <c r="S12" s="223">
        <v>1.7909999999999999</v>
      </c>
      <c r="T12" s="223" t="s">
        <v>46</v>
      </c>
      <c r="U12" s="223" t="s">
        <v>60</v>
      </c>
      <c r="V12" s="265"/>
    </row>
    <row r="13" spans="1:22" s="206" customFormat="1" ht="118.05" customHeight="1">
      <c r="A13" s="223">
        <v>3</v>
      </c>
      <c r="B13" s="223" t="s">
        <v>64</v>
      </c>
      <c r="C13" s="223" t="s">
        <v>34</v>
      </c>
      <c r="D13" s="223" t="s">
        <v>35</v>
      </c>
      <c r="E13" s="223" t="s">
        <v>36</v>
      </c>
      <c r="F13" s="224" t="s">
        <v>65</v>
      </c>
      <c r="G13" s="247">
        <v>1000</v>
      </c>
      <c r="H13" s="247">
        <v>1000</v>
      </c>
      <c r="I13" s="247"/>
      <c r="J13" s="224" t="s">
        <v>66</v>
      </c>
      <c r="K13" s="224" t="s">
        <v>67</v>
      </c>
      <c r="L13" s="223">
        <v>19</v>
      </c>
      <c r="M13" s="223">
        <v>153</v>
      </c>
      <c r="N13" s="223">
        <v>0.13</v>
      </c>
      <c r="O13" s="223">
        <v>0.03</v>
      </c>
      <c r="P13" s="223">
        <v>0.1</v>
      </c>
      <c r="Q13" s="223">
        <v>0.4</v>
      </c>
      <c r="R13" s="223">
        <v>0.1</v>
      </c>
      <c r="S13" s="223">
        <v>0.3</v>
      </c>
      <c r="T13" s="223" t="s">
        <v>68</v>
      </c>
      <c r="U13" s="223" t="s">
        <v>36</v>
      </c>
      <c r="V13" s="198"/>
    </row>
    <row r="14" spans="1:22" s="206" customFormat="1" ht="139.94999999999999" customHeight="1">
      <c r="A14" s="223">
        <v>4</v>
      </c>
      <c r="B14" s="223" t="s">
        <v>69</v>
      </c>
      <c r="C14" s="223" t="s">
        <v>34</v>
      </c>
      <c r="D14" s="223" t="s">
        <v>35</v>
      </c>
      <c r="E14" s="223" t="s">
        <v>36</v>
      </c>
      <c r="F14" s="224" t="s">
        <v>70</v>
      </c>
      <c r="G14" s="247">
        <v>600</v>
      </c>
      <c r="H14" s="247">
        <v>432</v>
      </c>
      <c r="I14" s="247">
        <v>168</v>
      </c>
      <c r="J14" s="224" t="s">
        <v>71</v>
      </c>
      <c r="K14" s="224" t="s">
        <v>72</v>
      </c>
      <c r="L14" s="223">
        <v>19</v>
      </c>
      <c r="M14" s="223">
        <v>153</v>
      </c>
      <c r="N14" s="223">
        <v>0.16</v>
      </c>
      <c r="O14" s="223">
        <v>0.04</v>
      </c>
      <c r="P14" s="223">
        <v>0.12</v>
      </c>
      <c r="Q14" s="223">
        <v>0.47</v>
      </c>
      <c r="R14" s="223">
        <v>0.11</v>
      </c>
      <c r="S14" s="223">
        <v>0.36</v>
      </c>
      <c r="T14" s="223" t="s">
        <v>73</v>
      </c>
      <c r="U14" s="223" t="s">
        <v>36</v>
      </c>
      <c r="V14" s="198"/>
    </row>
    <row r="15" spans="1:22" s="206" customFormat="1" ht="97.95" customHeight="1">
      <c r="A15" s="223">
        <v>5</v>
      </c>
      <c r="B15" s="223" t="s">
        <v>74</v>
      </c>
      <c r="C15" s="223" t="s">
        <v>34</v>
      </c>
      <c r="D15" s="223" t="s">
        <v>35</v>
      </c>
      <c r="E15" s="223" t="s">
        <v>75</v>
      </c>
      <c r="F15" s="224" t="s">
        <v>76</v>
      </c>
      <c r="G15" s="247">
        <v>123</v>
      </c>
      <c r="H15" s="247"/>
      <c r="I15" s="247">
        <v>123</v>
      </c>
      <c r="J15" s="224" t="s">
        <v>77</v>
      </c>
      <c r="K15" s="224" t="s">
        <v>67</v>
      </c>
      <c r="L15" s="223">
        <v>19</v>
      </c>
      <c r="M15" s="223">
        <v>153</v>
      </c>
      <c r="N15" s="223">
        <v>0.06</v>
      </c>
      <c r="O15" s="223">
        <v>0.01</v>
      </c>
      <c r="P15" s="223">
        <v>0.05</v>
      </c>
      <c r="Q15" s="223">
        <v>0.18</v>
      </c>
      <c r="R15" s="223">
        <v>0.03</v>
      </c>
      <c r="S15" s="223">
        <v>0.15</v>
      </c>
      <c r="T15" s="223" t="s">
        <v>73</v>
      </c>
      <c r="U15" s="223" t="s">
        <v>75</v>
      </c>
      <c r="V15" s="198"/>
    </row>
    <row r="16" spans="1:22" s="206" customFormat="1" ht="355.95" customHeight="1">
      <c r="A16" s="223">
        <v>6</v>
      </c>
      <c r="B16" s="223" t="s">
        <v>427</v>
      </c>
      <c r="C16" s="223" t="s">
        <v>125</v>
      </c>
      <c r="D16" s="223" t="s">
        <v>35</v>
      </c>
      <c r="E16" s="223" t="s">
        <v>36</v>
      </c>
      <c r="F16" s="224" t="s">
        <v>448</v>
      </c>
      <c r="G16" s="247">
        <v>500</v>
      </c>
      <c r="H16" s="247"/>
      <c r="I16" s="247">
        <v>500</v>
      </c>
      <c r="J16" s="224" t="s">
        <v>449</v>
      </c>
      <c r="K16" s="224" t="s">
        <v>450</v>
      </c>
      <c r="L16" s="223">
        <v>19</v>
      </c>
      <c r="M16" s="223">
        <v>153</v>
      </c>
      <c r="N16" s="223">
        <v>5.4999999999999997E-3</v>
      </c>
      <c r="O16" s="223">
        <v>2.0999999999999999E-3</v>
      </c>
      <c r="P16" s="223">
        <v>3.3999999999999998E-3</v>
      </c>
      <c r="Q16" s="223">
        <v>1.8200000000000001E-2</v>
      </c>
      <c r="R16" s="223">
        <v>6.3E-3</v>
      </c>
      <c r="S16" s="223">
        <v>1.1900000000000001E-2</v>
      </c>
      <c r="T16" s="223" t="s">
        <v>46</v>
      </c>
      <c r="U16" s="223" t="s">
        <v>129</v>
      </c>
      <c r="V16" s="198"/>
    </row>
    <row r="17" spans="1:40" s="206" customFormat="1" ht="43.95" customHeight="1">
      <c r="A17" s="223">
        <v>7</v>
      </c>
      <c r="B17" s="223" t="s">
        <v>172</v>
      </c>
      <c r="C17" s="223" t="s">
        <v>34</v>
      </c>
      <c r="D17" s="223" t="s">
        <v>168</v>
      </c>
      <c r="E17" s="223" t="s">
        <v>173</v>
      </c>
      <c r="F17" s="224" t="s">
        <v>174</v>
      </c>
      <c r="G17" s="247">
        <v>630</v>
      </c>
      <c r="H17" s="247">
        <v>630</v>
      </c>
      <c r="I17" s="247"/>
      <c r="J17" s="224" t="s">
        <v>175</v>
      </c>
      <c r="K17" s="224"/>
      <c r="L17" s="223">
        <v>19</v>
      </c>
      <c r="M17" s="223">
        <v>153</v>
      </c>
      <c r="N17" s="223">
        <f>O17+P17</f>
        <v>0.5665</v>
      </c>
      <c r="O17" s="223">
        <v>3.6900000000000002E-2</v>
      </c>
      <c r="P17" s="223">
        <v>0.52959999999999996</v>
      </c>
      <c r="Q17" s="223">
        <f>R17+S17</f>
        <v>1.9200999999999999</v>
      </c>
      <c r="R17" s="223">
        <v>0.12909999999999999</v>
      </c>
      <c r="S17" s="223">
        <v>1.7909999999999999</v>
      </c>
      <c r="T17" s="223" t="s">
        <v>46</v>
      </c>
      <c r="U17" s="223" t="s">
        <v>176</v>
      </c>
      <c r="V17" s="198"/>
    </row>
    <row r="18" spans="1:40" s="206" customFormat="1" ht="43.95" customHeight="1">
      <c r="A18" s="223">
        <v>8</v>
      </c>
      <c r="B18" s="223" t="s">
        <v>428</v>
      </c>
      <c r="C18" s="223" t="s">
        <v>34</v>
      </c>
      <c r="D18" s="223" t="s">
        <v>168</v>
      </c>
      <c r="E18" s="223" t="s">
        <v>173</v>
      </c>
      <c r="F18" s="224" t="s">
        <v>447</v>
      </c>
      <c r="G18" s="247">
        <v>800</v>
      </c>
      <c r="H18" s="247"/>
      <c r="I18" s="247">
        <v>800</v>
      </c>
      <c r="J18" s="224"/>
      <c r="K18" s="224"/>
      <c r="L18" s="223"/>
      <c r="M18" s="223"/>
      <c r="N18" s="223"/>
      <c r="O18" s="223"/>
      <c r="P18" s="223"/>
      <c r="Q18" s="223"/>
      <c r="R18" s="223"/>
      <c r="S18" s="223"/>
      <c r="T18" s="223"/>
      <c r="U18" s="223"/>
      <c r="V18" s="198"/>
    </row>
    <row r="19" spans="1:40" s="206" customFormat="1" ht="172.95" customHeight="1">
      <c r="A19" s="223">
        <v>9</v>
      </c>
      <c r="B19" s="223" t="s">
        <v>184</v>
      </c>
      <c r="C19" s="224" t="s">
        <v>34</v>
      </c>
      <c r="D19" s="224" t="s">
        <v>152</v>
      </c>
      <c r="E19" s="223" t="s">
        <v>185</v>
      </c>
      <c r="F19" s="224" t="s">
        <v>186</v>
      </c>
      <c r="G19" s="443">
        <v>100</v>
      </c>
      <c r="H19" s="443">
        <v>100</v>
      </c>
      <c r="I19" s="443"/>
      <c r="J19" s="232" t="s">
        <v>187</v>
      </c>
      <c r="K19" s="445"/>
      <c r="L19" s="223">
        <v>19</v>
      </c>
      <c r="M19" s="223">
        <v>153</v>
      </c>
      <c r="N19" s="223">
        <f>O19+P19</f>
        <v>0.5665</v>
      </c>
      <c r="O19" s="223">
        <v>3.6900000000000002E-2</v>
      </c>
      <c r="P19" s="223">
        <v>0.52959999999999996</v>
      </c>
      <c r="Q19" s="223">
        <f>R19+S19</f>
        <v>1.9200999999999999</v>
      </c>
      <c r="R19" s="223">
        <v>0.12909999999999999</v>
      </c>
      <c r="S19" s="223">
        <v>1.7909999999999999</v>
      </c>
      <c r="T19" s="223" t="s">
        <v>46</v>
      </c>
      <c r="U19" s="223" t="s">
        <v>60</v>
      </c>
      <c r="V19" s="446"/>
    </row>
    <row r="20" spans="1:40" s="12" customFormat="1" ht="130.94999999999999" customHeight="1">
      <c r="A20" s="223">
        <v>10</v>
      </c>
      <c r="B20" s="223" t="s">
        <v>188</v>
      </c>
      <c r="C20" s="224" t="s">
        <v>34</v>
      </c>
      <c r="D20" s="224" t="s">
        <v>152</v>
      </c>
      <c r="E20" s="223" t="s">
        <v>173</v>
      </c>
      <c r="F20" s="224" t="s">
        <v>189</v>
      </c>
      <c r="G20" s="247">
        <v>523</v>
      </c>
      <c r="H20" s="247"/>
      <c r="I20" s="247">
        <v>523</v>
      </c>
      <c r="J20" s="224" t="s">
        <v>190</v>
      </c>
      <c r="K20" s="224" t="s">
        <v>191</v>
      </c>
      <c r="L20" s="223" t="s">
        <v>68</v>
      </c>
      <c r="M20" s="223" t="s">
        <v>192</v>
      </c>
      <c r="N20" s="228">
        <v>19</v>
      </c>
      <c r="O20" s="228">
        <v>153</v>
      </c>
      <c r="P20" s="282">
        <v>0.5665</v>
      </c>
      <c r="Q20" s="282">
        <v>1.9200999999999999</v>
      </c>
      <c r="R20" s="282"/>
      <c r="S20" s="267"/>
      <c r="T20" s="228" t="s">
        <v>59</v>
      </c>
      <c r="U20" s="228" t="s">
        <v>193</v>
      </c>
      <c r="V20" s="267"/>
    </row>
    <row r="21" spans="1:40" s="205" customFormat="1" ht="40.950000000000003" customHeight="1">
      <c r="A21" s="226"/>
      <c r="B21" s="502" t="s">
        <v>194</v>
      </c>
      <c r="C21" s="502"/>
      <c r="D21" s="502"/>
      <c r="E21" s="502"/>
      <c r="F21" s="502"/>
      <c r="G21" s="219">
        <f>SUM(G22:G25)</f>
        <v>1727</v>
      </c>
      <c r="H21" s="219">
        <f>SUM(H22:H25)</f>
        <v>527</v>
      </c>
      <c r="I21" s="219">
        <f>SUM(I22:I25)</f>
        <v>1200</v>
      </c>
      <c r="J21" s="225"/>
      <c r="K21" s="225"/>
      <c r="L21" s="226"/>
      <c r="M21" s="226"/>
      <c r="N21" s="226"/>
      <c r="O21" s="226"/>
      <c r="P21" s="226"/>
      <c r="Q21" s="226"/>
      <c r="R21" s="226"/>
      <c r="S21" s="226"/>
      <c r="T21" s="226"/>
      <c r="U21" s="226"/>
      <c r="V21" s="245"/>
    </row>
    <row r="22" spans="1:40" s="12" customFormat="1" ht="96" customHeight="1">
      <c r="A22" s="223">
        <v>11</v>
      </c>
      <c r="B22" s="223" t="s">
        <v>318</v>
      </c>
      <c r="C22" s="223" t="s">
        <v>34</v>
      </c>
      <c r="D22" s="223" t="s">
        <v>152</v>
      </c>
      <c r="E22" s="223" t="s">
        <v>319</v>
      </c>
      <c r="F22" s="224" t="s">
        <v>320</v>
      </c>
      <c r="G22" s="247">
        <v>227</v>
      </c>
      <c r="H22" s="247">
        <v>227</v>
      </c>
      <c r="I22" s="250"/>
      <c r="J22" s="233" t="s">
        <v>321</v>
      </c>
      <c r="K22" s="224"/>
      <c r="L22" s="223"/>
      <c r="M22" s="223"/>
      <c r="N22" s="198">
        <v>0.01</v>
      </c>
      <c r="O22" s="276">
        <v>0</v>
      </c>
      <c r="P22" s="276">
        <v>0</v>
      </c>
      <c r="Q22" s="276">
        <v>0.01</v>
      </c>
      <c r="R22" s="276">
        <v>0</v>
      </c>
      <c r="S22" s="276" t="s">
        <v>322</v>
      </c>
      <c r="T22" s="223" t="s">
        <v>323</v>
      </c>
      <c r="U22" s="223" t="s">
        <v>324</v>
      </c>
      <c r="V22" s="447"/>
    </row>
    <row r="23" spans="1:40" s="208" customFormat="1" ht="85.05" customHeight="1">
      <c r="A23" s="223">
        <v>12</v>
      </c>
      <c r="B23" s="223" t="s">
        <v>366</v>
      </c>
      <c r="C23" s="223" t="s">
        <v>34</v>
      </c>
      <c r="D23" s="223">
        <v>2024</v>
      </c>
      <c r="E23" s="198" t="s">
        <v>142</v>
      </c>
      <c r="F23" s="224" t="s">
        <v>367</v>
      </c>
      <c r="G23" s="247">
        <v>400</v>
      </c>
      <c r="H23" s="247">
        <v>300</v>
      </c>
      <c r="I23" s="247">
        <v>100</v>
      </c>
      <c r="J23" s="233" t="s">
        <v>368</v>
      </c>
      <c r="K23" s="251">
        <v>1</v>
      </c>
      <c r="L23" s="247">
        <v>15</v>
      </c>
      <c r="M23" s="247">
        <v>5647</v>
      </c>
      <c r="N23" s="247">
        <v>487</v>
      </c>
      <c r="O23" s="247">
        <v>516</v>
      </c>
      <c r="P23" s="247">
        <v>22476</v>
      </c>
      <c r="Q23" s="247">
        <v>1601</v>
      </c>
      <c r="R23" s="247">
        <v>20875</v>
      </c>
      <c r="S23" s="223" t="s">
        <v>369</v>
      </c>
      <c r="T23" s="223" t="s">
        <v>142</v>
      </c>
      <c r="U23" s="223" t="s">
        <v>370</v>
      </c>
      <c r="V23" s="223"/>
    </row>
    <row r="24" spans="1:40" s="12" customFormat="1" ht="88.95" customHeight="1">
      <c r="A24" s="223">
        <v>13</v>
      </c>
      <c r="B24" s="223" t="s">
        <v>371</v>
      </c>
      <c r="C24" s="224" t="s">
        <v>34</v>
      </c>
      <c r="D24" s="224" t="s">
        <v>152</v>
      </c>
      <c r="E24" s="223" t="s">
        <v>173</v>
      </c>
      <c r="F24" s="224" t="s">
        <v>372</v>
      </c>
      <c r="G24" s="247">
        <v>800</v>
      </c>
      <c r="H24" s="247"/>
      <c r="I24" s="247">
        <v>800</v>
      </c>
      <c r="J24" s="224" t="s">
        <v>373</v>
      </c>
      <c r="K24" s="224" t="s">
        <v>373</v>
      </c>
      <c r="L24" s="223"/>
      <c r="M24" s="223">
        <v>10</v>
      </c>
      <c r="N24" s="223">
        <v>0.55679999999999996</v>
      </c>
      <c r="O24" s="277"/>
      <c r="P24" s="277">
        <v>0.55679999999999996</v>
      </c>
      <c r="Q24" s="277">
        <v>1.5504</v>
      </c>
      <c r="R24" s="277"/>
      <c r="S24" s="277">
        <v>1.5504</v>
      </c>
      <c r="T24" s="252" t="s">
        <v>374</v>
      </c>
      <c r="U24" s="252" t="s">
        <v>375</v>
      </c>
      <c r="V24" s="267"/>
    </row>
    <row r="25" spans="1:40" s="12" customFormat="1" ht="231" customHeight="1">
      <c r="A25" s="223">
        <v>14</v>
      </c>
      <c r="B25" s="223" t="s">
        <v>376</v>
      </c>
      <c r="C25" s="224" t="s">
        <v>34</v>
      </c>
      <c r="D25" s="224" t="s">
        <v>152</v>
      </c>
      <c r="E25" s="223" t="s">
        <v>173</v>
      </c>
      <c r="F25" s="224" t="s">
        <v>377</v>
      </c>
      <c r="G25" s="247">
        <v>300</v>
      </c>
      <c r="H25" s="247"/>
      <c r="I25" s="247">
        <v>300</v>
      </c>
      <c r="J25" s="224" t="s">
        <v>378</v>
      </c>
      <c r="K25" s="224" t="s">
        <v>379</v>
      </c>
      <c r="L25" s="223">
        <v>19</v>
      </c>
      <c r="M25" s="223">
        <v>153</v>
      </c>
      <c r="N25" s="223">
        <f>O25+P25</f>
        <v>0.5665</v>
      </c>
      <c r="O25" s="277">
        <v>3.6900000000000002E-2</v>
      </c>
      <c r="P25" s="277">
        <v>0.52959999999999996</v>
      </c>
      <c r="Q25" s="277">
        <f>R25+S25</f>
        <v>1.9200999999999999</v>
      </c>
      <c r="R25" s="277">
        <v>0.12909999999999999</v>
      </c>
      <c r="S25" s="277">
        <v>1.7909999999999999</v>
      </c>
      <c r="T25" s="252" t="s">
        <v>374</v>
      </c>
      <c r="U25" s="252" t="s">
        <v>380</v>
      </c>
      <c r="V25" s="267"/>
    </row>
    <row r="26" spans="1:40" s="210" customFormat="1" ht="34.950000000000003" customHeight="1">
      <c r="A26" s="226"/>
      <c r="B26" s="503" t="s">
        <v>381</v>
      </c>
      <c r="C26" s="504"/>
      <c r="D26" s="504"/>
      <c r="E26" s="504"/>
      <c r="F26" s="505"/>
      <c r="G26" s="258">
        <f>SUM(G27:G32)</f>
        <v>951</v>
      </c>
      <c r="H26" s="258">
        <f>SUM(H27:H32)</f>
        <v>0</v>
      </c>
      <c r="I26" s="258">
        <f>SUM(I27:I32)</f>
        <v>951</v>
      </c>
      <c r="J26" s="253"/>
      <c r="K26" s="253"/>
      <c r="L26" s="235"/>
      <c r="M26" s="235"/>
      <c r="N26" s="278"/>
      <c r="O26" s="279"/>
      <c r="P26" s="279"/>
      <c r="Q26" s="279"/>
      <c r="R26" s="279"/>
      <c r="S26" s="279"/>
      <c r="T26" s="254"/>
      <c r="U26" s="254"/>
      <c r="V26" s="235"/>
      <c r="W26" s="268"/>
      <c r="X26" s="268"/>
      <c r="Y26" s="268"/>
      <c r="Z26" s="268"/>
      <c r="AA26" s="268"/>
      <c r="AB26" s="268"/>
      <c r="AC26" s="268"/>
      <c r="AD26" s="268"/>
      <c r="AE26" s="268"/>
      <c r="AF26" s="268"/>
      <c r="AG26" s="268"/>
      <c r="AH26" s="268"/>
      <c r="AI26" s="268"/>
      <c r="AJ26" s="268"/>
      <c r="AK26" s="268"/>
      <c r="AL26" s="268"/>
      <c r="AM26" s="268"/>
      <c r="AN26" s="268"/>
    </row>
    <row r="27" spans="1:40" s="206" customFormat="1" ht="154.94999999999999" customHeight="1">
      <c r="A27" s="223">
        <v>15</v>
      </c>
      <c r="B27" s="223" t="s">
        <v>389</v>
      </c>
      <c r="C27" s="223" t="s">
        <v>34</v>
      </c>
      <c r="D27" s="223" t="s">
        <v>383</v>
      </c>
      <c r="E27" s="223" t="s">
        <v>384</v>
      </c>
      <c r="F27" s="224" t="s">
        <v>451</v>
      </c>
      <c r="G27" s="247">
        <v>50</v>
      </c>
      <c r="H27" s="247"/>
      <c r="I27" s="247">
        <v>50</v>
      </c>
      <c r="J27" s="224" t="s">
        <v>390</v>
      </c>
      <c r="K27" s="224"/>
      <c r="L27" s="223"/>
      <c r="M27" s="223"/>
      <c r="N27" s="223"/>
      <c r="O27" s="223"/>
      <c r="P27" s="223"/>
      <c r="Q27" s="223"/>
      <c r="R27" s="223"/>
      <c r="S27" s="223"/>
      <c r="T27" s="223"/>
      <c r="U27" s="223"/>
      <c r="V27" s="198"/>
    </row>
    <row r="28" spans="1:40" s="211" customFormat="1" ht="289.95" customHeight="1">
      <c r="A28" s="223">
        <v>16</v>
      </c>
      <c r="B28" s="232" t="s">
        <v>381</v>
      </c>
      <c r="C28" s="232" t="s">
        <v>391</v>
      </c>
      <c r="D28" s="232" t="s">
        <v>152</v>
      </c>
      <c r="E28" s="232" t="s">
        <v>392</v>
      </c>
      <c r="F28" s="233" t="s">
        <v>393</v>
      </c>
      <c r="G28" s="247">
        <v>178</v>
      </c>
      <c r="H28" s="247"/>
      <c r="I28" s="247">
        <v>178</v>
      </c>
      <c r="J28" s="233" t="s">
        <v>394</v>
      </c>
      <c r="K28" s="233"/>
      <c r="L28" s="223">
        <v>19</v>
      </c>
      <c r="M28" s="223">
        <v>153</v>
      </c>
      <c r="N28" s="223">
        <f>O28+P28</f>
        <v>0.5665</v>
      </c>
      <c r="O28" s="277">
        <v>3.6900000000000002E-2</v>
      </c>
      <c r="P28" s="277">
        <v>0.52959999999999996</v>
      </c>
      <c r="Q28" s="277">
        <f>R28+S28</f>
        <v>1.9200999999999999</v>
      </c>
      <c r="R28" s="277">
        <v>0.12909999999999999</v>
      </c>
      <c r="S28" s="277">
        <v>1.7909999999999999</v>
      </c>
      <c r="T28" s="228" t="s">
        <v>396</v>
      </c>
      <c r="U28" s="228" t="s">
        <v>396</v>
      </c>
      <c r="V28" s="269"/>
      <c r="W28" s="270"/>
      <c r="X28" s="270"/>
      <c r="Y28" s="270"/>
      <c r="Z28" s="270"/>
      <c r="AA28" s="270"/>
      <c r="AB28" s="270"/>
      <c r="AC28" s="270"/>
      <c r="AD28" s="270"/>
      <c r="AE28" s="270"/>
      <c r="AF28" s="270"/>
      <c r="AG28" s="270"/>
      <c r="AH28" s="270"/>
      <c r="AI28" s="270"/>
      <c r="AJ28" s="270"/>
    </row>
    <row r="29" spans="1:40" s="207" customFormat="1" ht="132" customHeight="1">
      <c r="A29" s="223">
        <v>17</v>
      </c>
      <c r="B29" s="223" t="s">
        <v>452</v>
      </c>
      <c r="C29" s="223" t="s">
        <v>34</v>
      </c>
      <c r="D29" s="223" t="s">
        <v>383</v>
      </c>
      <c r="E29" s="223" t="s">
        <v>384</v>
      </c>
      <c r="F29" s="224" t="s">
        <v>385</v>
      </c>
      <c r="G29" s="247">
        <v>280</v>
      </c>
      <c r="H29" s="444">
        <v>0</v>
      </c>
      <c r="I29" s="444">
        <v>280</v>
      </c>
      <c r="J29" s="224" t="s">
        <v>386</v>
      </c>
      <c r="K29" s="224" t="s">
        <v>387</v>
      </c>
      <c r="L29" s="223">
        <v>19</v>
      </c>
      <c r="M29" s="223">
        <v>153</v>
      </c>
      <c r="N29" s="223">
        <v>0.68799999999999994</v>
      </c>
      <c r="O29" s="223">
        <v>5.4999999999999997E-3</v>
      </c>
      <c r="P29" s="223">
        <v>0.6825</v>
      </c>
      <c r="Q29" s="223">
        <v>2.7496</v>
      </c>
      <c r="R29" s="223">
        <v>1.9599999999999999E-2</v>
      </c>
      <c r="S29" s="223">
        <v>2.73</v>
      </c>
      <c r="T29" s="223" t="s">
        <v>68</v>
      </c>
      <c r="U29" s="223" t="s">
        <v>388</v>
      </c>
    </row>
    <row r="30" spans="1:40" s="207" customFormat="1" ht="106.05" customHeight="1">
      <c r="A30" s="223">
        <v>18</v>
      </c>
      <c r="B30" s="232" t="s">
        <v>436</v>
      </c>
      <c r="C30" s="233" t="s">
        <v>34</v>
      </c>
      <c r="D30" s="233" t="s">
        <v>152</v>
      </c>
      <c r="E30" s="232" t="s">
        <v>397</v>
      </c>
      <c r="F30" s="233" t="s">
        <v>445</v>
      </c>
      <c r="G30" s="247">
        <v>161</v>
      </c>
      <c r="H30" s="247"/>
      <c r="I30" s="247">
        <v>161</v>
      </c>
      <c r="J30" s="233" t="s">
        <v>399</v>
      </c>
      <c r="K30" s="233" t="s">
        <v>399</v>
      </c>
      <c r="L30" s="223">
        <v>19</v>
      </c>
      <c r="M30" s="223">
        <v>153</v>
      </c>
      <c r="N30" s="223">
        <f>O30+P30</f>
        <v>0.5665</v>
      </c>
      <c r="O30" s="277">
        <v>3.6900000000000002E-2</v>
      </c>
      <c r="P30" s="277">
        <v>0.52959999999999996</v>
      </c>
      <c r="Q30" s="277">
        <f>R30+S30</f>
        <v>1.9200999999999999</v>
      </c>
      <c r="R30" s="277">
        <v>0.12909999999999999</v>
      </c>
      <c r="S30" s="277">
        <v>1.7909999999999999</v>
      </c>
      <c r="T30" s="232" t="s">
        <v>400</v>
      </c>
      <c r="U30" s="232" t="s">
        <v>401</v>
      </c>
      <c r="V30" s="249"/>
    </row>
    <row r="31" spans="1:40" s="205" customFormat="1" ht="90" customHeight="1">
      <c r="A31" s="223">
        <v>19</v>
      </c>
      <c r="B31" s="232" t="s">
        <v>402</v>
      </c>
      <c r="C31" s="233" t="s">
        <v>34</v>
      </c>
      <c r="D31" s="233" t="s">
        <v>152</v>
      </c>
      <c r="E31" s="232" t="s">
        <v>173</v>
      </c>
      <c r="F31" s="233" t="s">
        <v>403</v>
      </c>
      <c r="G31" s="247">
        <v>112.2</v>
      </c>
      <c r="H31" s="247"/>
      <c r="I31" s="247">
        <v>112.2</v>
      </c>
      <c r="J31" s="233" t="s">
        <v>394</v>
      </c>
      <c r="K31" s="233" t="s">
        <v>404</v>
      </c>
      <c r="L31" s="223">
        <v>19</v>
      </c>
      <c r="M31" s="223">
        <v>153</v>
      </c>
      <c r="N31" s="223">
        <f>O31+P31</f>
        <v>0.5665</v>
      </c>
      <c r="O31" s="277">
        <v>3.6900000000000002E-2</v>
      </c>
      <c r="P31" s="277">
        <v>0.52959999999999996</v>
      </c>
      <c r="Q31" s="277">
        <f>R31+S31</f>
        <v>1.9200999999999999</v>
      </c>
      <c r="R31" s="277">
        <v>0.12909999999999999</v>
      </c>
      <c r="S31" s="277">
        <v>1.7909999999999999</v>
      </c>
      <c r="T31" s="232" t="s">
        <v>405</v>
      </c>
      <c r="U31" s="232" t="s">
        <v>406</v>
      </c>
      <c r="V31" s="245"/>
    </row>
    <row r="32" spans="1:40" s="12" customFormat="1" ht="111" customHeight="1">
      <c r="A32" s="223">
        <v>20</v>
      </c>
      <c r="B32" s="232" t="s">
        <v>407</v>
      </c>
      <c r="C32" s="233" t="s">
        <v>391</v>
      </c>
      <c r="D32" s="233" t="s">
        <v>152</v>
      </c>
      <c r="E32" s="232" t="s">
        <v>392</v>
      </c>
      <c r="F32" s="233" t="s">
        <v>408</v>
      </c>
      <c r="G32" s="247">
        <v>169.8</v>
      </c>
      <c r="H32" s="247"/>
      <c r="I32" s="247">
        <v>169.8</v>
      </c>
      <c r="J32" s="233" t="s">
        <v>409</v>
      </c>
      <c r="K32" s="233"/>
      <c r="L32" s="223">
        <v>19</v>
      </c>
      <c r="M32" s="223">
        <v>153</v>
      </c>
      <c r="N32" s="223">
        <f>O32+P32</f>
        <v>0.5665</v>
      </c>
      <c r="O32" s="277">
        <v>3.6900000000000002E-2</v>
      </c>
      <c r="P32" s="277">
        <v>0.52959999999999996</v>
      </c>
      <c r="Q32" s="277">
        <f>R32+S32</f>
        <v>1.9200999999999999</v>
      </c>
      <c r="R32" s="277">
        <v>0.12909999999999999</v>
      </c>
      <c r="S32" s="277">
        <v>1.7909999999999999</v>
      </c>
      <c r="T32" s="232" t="s">
        <v>395</v>
      </c>
      <c r="U32" s="232" t="s">
        <v>395</v>
      </c>
      <c r="V32" s="267"/>
    </row>
    <row r="33" spans="1:22" ht="28.95" customHeight="1">
      <c r="A33" s="223"/>
      <c r="B33" s="503" t="s">
        <v>410</v>
      </c>
      <c r="C33" s="504"/>
      <c r="D33" s="504"/>
      <c r="E33" s="504"/>
      <c r="F33" s="505"/>
      <c r="G33" s="258">
        <f>G34+G35</f>
        <v>782</v>
      </c>
      <c r="H33" s="258">
        <f>H34+H35</f>
        <v>542</v>
      </c>
      <c r="I33" s="258">
        <f>I34+I35</f>
        <v>240</v>
      </c>
      <c r="J33" s="259"/>
      <c r="K33" s="259"/>
      <c r="L33" s="271"/>
      <c r="M33" s="271"/>
      <c r="N33" s="280"/>
      <c r="O33" s="281"/>
      <c r="P33" s="281"/>
      <c r="Q33" s="281"/>
      <c r="R33" s="281"/>
      <c r="S33" s="281"/>
      <c r="T33" s="260"/>
      <c r="U33" s="260"/>
      <c r="V33" s="271"/>
    </row>
    <row r="34" spans="1:22" s="207" customFormat="1" ht="42" customHeight="1">
      <c r="A34" s="223">
        <v>21</v>
      </c>
      <c r="B34" s="228" t="s">
        <v>411</v>
      </c>
      <c r="C34" s="228" t="s">
        <v>391</v>
      </c>
      <c r="D34" s="228" t="s">
        <v>383</v>
      </c>
      <c r="E34" s="228"/>
      <c r="F34" s="227" t="s">
        <v>412</v>
      </c>
      <c r="G34" s="261">
        <v>542</v>
      </c>
      <c r="H34" s="261">
        <v>542</v>
      </c>
      <c r="I34" s="261"/>
      <c r="J34" s="227" t="s">
        <v>413</v>
      </c>
      <c r="K34" s="227" t="s">
        <v>413</v>
      </c>
      <c r="L34" s="228">
        <v>19</v>
      </c>
      <c r="M34" s="228">
        <v>153</v>
      </c>
      <c r="N34" s="282">
        <v>0.1019</v>
      </c>
      <c r="O34" s="282">
        <v>0.1019</v>
      </c>
      <c r="P34" s="283"/>
      <c r="Q34" s="284">
        <v>0.39850000000000002</v>
      </c>
      <c r="R34" s="284">
        <v>0.39850000000000002</v>
      </c>
      <c r="S34" s="283"/>
      <c r="T34" s="228" t="s">
        <v>59</v>
      </c>
      <c r="U34" s="228" t="s">
        <v>414</v>
      </c>
      <c r="V34" s="249"/>
    </row>
    <row r="35" spans="1:22" s="12" customFormat="1" ht="64.05" customHeight="1">
      <c r="A35" s="223">
        <v>22</v>
      </c>
      <c r="B35" s="228" t="s">
        <v>415</v>
      </c>
      <c r="C35" s="228" t="s">
        <v>34</v>
      </c>
      <c r="D35" s="228" t="s">
        <v>383</v>
      </c>
      <c r="E35" s="228" t="s">
        <v>173</v>
      </c>
      <c r="F35" s="228" t="s">
        <v>416</v>
      </c>
      <c r="G35" s="261">
        <v>240</v>
      </c>
      <c r="H35" s="261"/>
      <c r="I35" s="261">
        <v>240</v>
      </c>
      <c r="J35" s="228" t="s">
        <v>417</v>
      </c>
      <c r="K35" s="228" t="s">
        <v>418</v>
      </c>
      <c r="L35" s="223">
        <v>19</v>
      </c>
      <c r="M35" s="223">
        <v>153</v>
      </c>
      <c r="N35" s="223">
        <f>O35+P35</f>
        <v>0.5665</v>
      </c>
      <c r="O35" s="277">
        <v>3.6900000000000002E-2</v>
      </c>
      <c r="P35" s="277">
        <v>0.52959999999999996</v>
      </c>
      <c r="Q35" s="277">
        <f>R35+S35</f>
        <v>1.9200999999999999</v>
      </c>
      <c r="R35" s="277">
        <v>0.12909999999999999</v>
      </c>
      <c r="S35" s="277">
        <v>1.7909999999999999</v>
      </c>
      <c r="T35" s="228" t="s">
        <v>68</v>
      </c>
      <c r="U35" s="228" t="s">
        <v>173</v>
      </c>
      <c r="V35" s="267"/>
    </row>
  </sheetData>
  <mergeCells count="28">
    <mergeCell ref="T4:T8"/>
    <mergeCell ref="U4:U8"/>
    <mergeCell ref="V4:V8"/>
    <mergeCell ref="L5:M7"/>
    <mergeCell ref="N5:P7"/>
    <mergeCell ref="Q5:S7"/>
    <mergeCell ref="B33:F33"/>
    <mergeCell ref="A4:A8"/>
    <mergeCell ref="B4:B8"/>
    <mergeCell ref="C4:C8"/>
    <mergeCell ref="D4:D8"/>
    <mergeCell ref="E4:E8"/>
    <mergeCell ref="F4:F8"/>
    <mergeCell ref="J4:S4"/>
    <mergeCell ref="A9:F9"/>
    <mergeCell ref="B10:F10"/>
    <mergeCell ref="B21:F21"/>
    <mergeCell ref="B26:F26"/>
    <mergeCell ref="G4:G8"/>
    <mergeCell ref="H4:H8"/>
    <mergeCell ref="I4:I8"/>
    <mergeCell ref="J5:J8"/>
    <mergeCell ref="K5:K8"/>
    <mergeCell ref="A2:V2"/>
    <mergeCell ref="A3:B3"/>
    <mergeCell ref="C3:F3"/>
    <mergeCell ref="K3:N3"/>
    <mergeCell ref="Q3:T3"/>
  </mergeCells>
  <phoneticPr fontId="105"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37"/>
  <sheetViews>
    <sheetView workbookViewId="0">
      <selection activeCell="F15" sqref="F15"/>
    </sheetView>
  </sheetViews>
  <sheetFormatPr defaultColWidth="9" defaultRowHeight="14.25" customHeight="1"/>
  <cols>
    <col min="1" max="1" width="5.6328125" style="13" customWidth="1"/>
    <col min="2" max="2" width="13.36328125" style="13" customWidth="1"/>
    <col min="3" max="5" width="10.1796875" style="13" customWidth="1"/>
    <col min="6" max="6" width="42.6328125" style="14" customWidth="1"/>
    <col min="7" max="7" width="19.36328125" style="14" customWidth="1"/>
    <col min="8" max="11" width="11.36328125" style="130" customWidth="1"/>
    <col min="12" max="12" width="22.36328125" style="15" customWidth="1"/>
    <col min="13" max="13" width="23.81640625" style="15" customWidth="1"/>
    <col min="14" max="14" width="11.453125" style="13" customWidth="1"/>
    <col min="15" max="15" width="8.81640625" style="13" customWidth="1"/>
    <col min="16" max="16" width="9.81640625" style="62" customWidth="1"/>
    <col min="17" max="18" width="9.6328125" style="272" customWidth="1"/>
    <col min="19" max="19" width="9.81640625" style="272" customWidth="1"/>
    <col min="20" max="21" width="10.1796875" style="272" customWidth="1"/>
    <col min="22" max="22" width="9" style="16"/>
    <col min="23" max="23" width="12.1796875" style="16" customWidth="1"/>
    <col min="24" max="24" width="6.81640625" style="13" customWidth="1"/>
    <col min="25" max="40" width="9" style="17"/>
  </cols>
  <sheetData>
    <row r="1" spans="1:24" ht="25.5" customHeight="1">
      <c r="A1" s="4" t="s">
        <v>437</v>
      </c>
      <c r="B1" s="19"/>
      <c r="C1" s="4"/>
      <c r="D1" s="4"/>
      <c r="E1" s="19"/>
      <c r="F1" s="4"/>
      <c r="G1" s="4"/>
      <c r="H1" s="131"/>
      <c r="I1" s="131"/>
      <c r="J1" s="131"/>
      <c r="K1" s="131"/>
      <c r="L1" s="4"/>
      <c r="M1" s="4"/>
      <c r="N1" s="19"/>
      <c r="O1" s="19"/>
      <c r="P1" s="19"/>
      <c r="Q1" s="19"/>
      <c r="R1" s="19"/>
      <c r="S1" s="19"/>
      <c r="T1" s="19"/>
      <c r="U1" s="19"/>
      <c r="V1" s="43"/>
      <c r="W1" s="43"/>
      <c r="X1" s="19"/>
    </row>
    <row r="2" spans="1:24" ht="55.5" customHeight="1">
      <c r="A2" s="489" t="s">
        <v>453</v>
      </c>
      <c r="B2" s="489"/>
      <c r="C2" s="489"/>
      <c r="D2" s="489"/>
      <c r="E2" s="489"/>
      <c r="F2" s="490"/>
      <c r="G2" s="490"/>
      <c r="H2" s="520"/>
      <c r="I2" s="520"/>
      <c r="J2" s="520"/>
      <c r="K2" s="520"/>
      <c r="L2" s="490"/>
      <c r="M2" s="490"/>
      <c r="N2" s="489"/>
      <c r="O2" s="489"/>
      <c r="P2" s="491"/>
      <c r="Q2" s="489"/>
      <c r="R2" s="489"/>
      <c r="S2" s="489"/>
      <c r="T2" s="489"/>
      <c r="U2" s="489"/>
      <c r="V2" s="492"/>
      <c r="W2" s="492"/>
      <c r="X2" s="489"/>
    </row>
    <row r="3" spans="1:24" s="1" customFormat="1" ht="19.05" customHeight="1">
      <c r="A3" s="493" t="s">
        <v>2</v>
      </c>
      <c r="B3" s="494"/>
      <c r="C3" s="495"/>
      <c r="D3" s="495"/>
      <c r="E3" s="495"/>
      <c r="F3" s="495"/>
      <c r="G3" s="22"/>
      <c r="H3" s="162"/>
      <c r="I3" s="162"/>
      <c r="J3" s="162"/>
      <c r="K3" s="162"/>
      <c r="L3" s="21" t="s">
        <v>3</v>
      </c>
      <c r="M3" s="495"/>
      <c r="N3" s="495"/>
      <c r="O3" s="495"/>
      <c r="P3" s="495"/>
      <c r="Q3" s="10" t="s">
        <v>4</v>
      </c>
      <c r="R3" s="22"/>
      <c r="S3" s="495"/>
      <c r="T3" s="495"/>
      <c r="U3" s="495"/>
      <c r="V3" s="496"/>
      <c r="W3" s="9" t="s">
        <v>5</v>
      </c>
      <c r="X3" s="45"/>
    </row>
    <row r="4" spans="1:24" s="2" customFormat="1" ht="45" customHeight="1">
      <c r="A4" s="499" t="s">
        <v>6</v>
      </c>
      <c r="B4" s="500" t="s">
        <v>7</v>
      </c>
      <c r="C4" s="500" t="s">
        <v>8</v>
      </c>
      <c r="D4" s="500" t="s">
        <v>9</v>
      </c>
      <c r="E4" s="500" t="s">
        <v>10</v>
      </c>
      <c r="F4" s="500" t="s">
        <v>11</v>
      </c>
      <c r="G4" s="525"/>
      <c r="H4" s="521" t="s">
        <v>12</v>
      </c>
      <c r="I4" s="522" t="s">
        <v>439</v>
      </c>
      <c r="J4" s="522" t="s">
        <v>440</v>
      </c>
      <c r="K4" s="522" t="s">
        <v>454</v>
      </c>
      <c r="L4" s="497" t="s">
        <v>13</v>
      </c>
      <c r="M4" s="497"/>
      <c r="N4" s="497"/>
      <c r="O4" s="497"/>
      <c r="P4" s="498"/>
      <c r="Q4" s="497"/>
      <c r="R4" s="497"/>
      <c r="S4" s="497"/>
      <c r="T4" s="497"/>
      <c r="U4" s="497"/>
      <c r="V4" s="500" t="s">
        <v>14</v>
      </c>
      <c r="W4" s="500" t="s">
        <v>15</v>
      </c>
      <c r="X4" s="500" t="s">
        <v>17</v>
      </c>
    </row>
    <row r="5" spans="1:24" s="2" customFormat="1" ht="20.100000000000001" customHeight="1">
      <c r="A5" s="499"/>
      <c r="B5" s="500"/>
      <c r="C5" s="500"/>
      <c r="D5" s="500"/>
      <c r="E5" s="500"/>
      <c r="F5" s="500"/>
      <c r="G5" s="526"/>
      <c r="H5" s="521"/>
      <c r="I5" s="523"/>
      <c r="J5" s="523"/>
      <c r="K5" s="523"/>
      <c r="L5" s="497" t="s">
        <v>18</v>
      </c>
      <c r="M5" s="506" t="s">
        <v>19</v>
      </c>
      <c r="N5" s="500" t="s">
        <v>20</v>
      </c>
      <c r="O5" s="500"/>
      <c r="P5" s="498" t="s">
        <v>21</v>
      </c>
      <c r="Q5" s="507"/>
      <c r="R5" s="507"/>
      <c r="S5" s="507" t="s">
        <v>22</v>
      </c>
      <c r="T5" s="507"/>
      <c r="U5" s="507"/>
      <c r="V5" s="500"/>
      <c r="W5" s="500"/>
      <c r="X5" s="500"/>
    </row>
    <row r="6" spans="1:24" s="2" customFormat="1" ht="19.5" customHeight="1">
      <c r="A6" s="499"/>
      <c r="B6" s="500"/>
      <c r="C6" s="500"/>
      <c r="D6" s="500"/>
      <c r="E6" s="500"/>
      <c r="F6" s="500"/>
      <c r="G6" s="526"/>
      <c r="H6" s="521"/>
      <c r="I6" s="523"/>
      <c r="J6" s="523"/>
      <c r="K6" s="523"/>
      <c r="L6" s="497"/>
      <c r="M6" s="506"/>
      <c r="N6" s="500"/>
      <c r="O6" s="500"/>
      <c r="P6" s="498"/>
      <c r="Q6" s="507"/>
      <c r="R6" s="507"/>
      <c r="S6" s="507"/>
      <c r="T6" s="507"/>
      <c r="U6" s="507"/>
      <c r="V6" s="500"/>
      <c r="W6" s="500"/>
      <c r="X6" s="500"/>
    </row>
    <row r="7" spans="1:24" s="2" customFormat="1" ht="18" customHeight="1">
      <c r="A7" s="499"/>
      <c r="B7" s="500"/>
      <c r="C7" s="500"/>
      <c r="D7" s="500"/>
      <c r="E7" s="500"/>
      <c r="F7" s="500"/>
      <c r="G7" s="526"/>
      <c r="H7" s="521"/>
      <c r="I7" s="523"/>
      <c r="J7" s="523"/>
      <c r="K7" s="523"/>
      <c r="L7" s="497"/>
      <c r="M7" s="506"/>
      <c r="N7" s="500"/>
      <c r="O7" s="500"/>
      <c r="P7" s="498"/>
      <c r="Q7" s="507"/>
      <c r="R7" s="507"/>
      <c r="S7" s="507"/>
      <c r="T7" s="507"/>
      <c r="U7" s="507"/>
      <c r="V7" s="500"/>
      <c r="W7" s="500"/>
      <c r="X7" s="500"/>
    </row>
    <row r="8" spans="1:24" s="2" customFormat="1" ht="91.05" customHeight="1">
      <c r="A8" s="499"/>
      <c r="B8" s="500"/>
      <c r="C8" s="500"/>
      <c r="D8" s="500"/>
      <c r="E8" s="500"/>
      <c r="F8" s="500"/>
      <c r="G8" s="527"/>
      <c r="H8" s="521"/>
      <c r="I8" s="524"/>
      <c r="J8" s="524"/>
      <c r="K8" s="524"/>
      <c r="L8" s="497"/>
      <c r="M8" s="506"/>
      <c r="N8" s="218" t="s">
        <v>23</v>
      </c>
      <c r="O8" s="218" t="s">
        <v>24</v>
      </c>
      <c r="P8" s="274" t="s">
        <v>25</v>
      </c>
      <c r="Q8" s="275" t="s">
        <v>26</v>
      </c>
      <c r="R8" s="275" t="s">
        <v>27</v>
      </c>
      <c r="S8" s="275" t="s">
        <v>25</v>
      </c>
      <c r="T8" s="275" t="s">
        <v>28</v>
      </c>
      <c r="U8" s="275" t="s">
        <v>29</v>
      </c>
      <c r="V8" s="500"/>
      <c r="W8" s="500"/>
      <c r="X8" s="500"/>
    </row>
    <row r="9" spans="1:24" s="3" customFormat="1" ht="40.950000000000003" customHeight="1">
      <c r="A9" s="499" t="s">
        <v>30</v>
      </c>
      <c r="B9" s="499"/>
      <c r="C9" s="499"/>
      <c r="D9" s="499"/>
      <c r="E9" s="499"/>
      <c r="F9" s="499"/>
      <c r="G9" s="217"/>
      <c r="H9" s="222">
        <f t="shared" ref="H9:H29" si="0">I9+J9+K9</f>
        <v>13756</v>
      </c>
      <c r="I9" s="222">
        <f>I10+I24+I30+I35</f>
        <v>5631</v>
      </c>
      <c r="J9" s="222">
        <f>J10+J24+J30+J35</f>
        <v>4505</v>
      </c>
      <c r="K9" s="222">
        <f>K10+K24+K30+K35</f>
        <v>3620</v>
      </c>
      <c r="L9" s="243"/>
      <c r="M9" s="244"/>
      <c r="N9" s="218"/>
      <c r="O9" s="218"/>
      <c r="P9" s="274"/>
      <c r="Q9" s="275"/>
      <c r="R9" s="275"/>
      <c r="S9" s="275"/>
      <c r="T9" s="275"/>
      <c r="U9" s="275"/>
      <c r="V9" s="218"/>
      <c r="W9" s="218"/>
      <c r="X9" s="218"/>
    </row>
    <row r="10" spans="1:24" s="3" customFormat="1" ht="42" customHeight="1">
      <c r="A10" s="217"/>
      <c r="B10" s="500" t="s">
        <v>31</v>
      </c>
      <c r="C10" s="500"/>
      <c r="D10" s="500"/>
      <c r="E10" s="500"/>
      <c r="F10" s="501"/>
      <c r="G10" s="221"/>
      <c r="H10" s="222">
        <f t="shared" si="0"/>
        <v>9503</v>
      </c>
      <c r="I10" s="222">
        <f>SUM(I11:I23)</f>
        <v>3662</v>
      </c>
      <c r="J10" s="222">
        <f>SUM(J11:J23)</f>
        <v>3041</v>
      </c>
      <c r="K10" s="222">
        <f>SUM(K11:K23)</f>
        <v>2800</v>
      </c>
      <c r="L10" s="243"/>
      <c r="M10" s="244"/>
      <c r="N10" s="218"/>
      <c r="O10" s="218"/>
      <c r="P10" s="274"/>
      <c r="Q10" s="275"/>
      <c r="R10" s="275"/>
      <c r="S10" s="275" t="s">
        <v>32</v>
      </c>
      <c r="T10" s="275"/>
      <c r="U10" s="275"/>
      <c r="V10" s="218"/>
      <c r="W10" s="218"/>
      <c r="X10" s="218"/>
    </row>
    <row r="11" spans="1:24" s="205" customFormat="1" ht="52.95" customHeight="1">
      <c r="A11" s="223">
        <v>2</v>
      </c>
      <c r="B11" s="223" t="s">
        <v>455</v>
      </c>
      <c r="C11" s="223" t="s">
        <v>34</v>
      </c>
      <c r="D11" s="224" t="s">
        <v>152</v>
      </c>
      <c r="E11" s="223" t="s">
        <v>173</v>
      </c>
      <c r="F11" s="224" t="s">
        <v>50</v>
      </c>
      <c r="G11" s="224">
        <v>2000</v>
      </c>
      <c r="H11" s="222">
        <f t="shared" si="0"/>
        <v>2000</v>
      </c>
      <c r="I11" s="245"/>
      <c r="J11" s="245"/>
      <c r="K11" s="198">
        <v>2000</v>
      </c>
      <c r="L11" s="224" t="s">
        <v>51</v>
      </c>
      <c r="M11" s="224" t="s">
        <v>52</v>
      </c>
      <c r="N11" s="223">
        <v>19</v>
      </c>
      <c r="O11" s="223">
        <v>153</v>
      </c>
      <c r="P11" s="223">
        <v>0.76</v>
      </c>
      <c r="Q11" s="223">
        <v>1.2E-2</v>
      </c>
      <c r="R11" s="223">
        <v>0.75</v>
      </c>
      <c r="S11" s="223">
        <v>3.05</v>
      </c>
      <c r="T11" s="223">
        <v>4.8000000000000001E-2</v>
      </c>
      <c r="U11" s="223">
        <v>3</v>
      </c>
      <c r="V11" s="223" t="s">
        <v>46</v>
      </c>
      <c r="W11" s="223" t="s">
        <v>446</v>
      </c>
    </row>
    <row r="12" spans="1:24" s="100" customFormat="1" ht="189" customHeight="1">
      <c r="A12" s="223">
        <v>1</v>
      </c>
      <c r="B12" s="224" t="s">
        <v>426</v>
      </c>
      <c r="C12" s="224" t="s">
        <v>34</v>
      </c>
      <c r="D12" s="224" t="s">
        <v>152</v>
      </c>
      <c r="E12" s="224" t="s">
        <v>441</v>
      </c>
      <c r="F12" s="224" t="s">
        <v>456</v>
      </c>
      <c r="G12" s="224">
        <v>2400</v>
      </c>
      <c r="H12" s="222">
        <f t="shared" si="0"/>
        <v>1370</v>
      </c>
      <c r="I12" s="223">
        <v>1370</v>
      </c>
      <c r="J12" s="223"/>
      <c r="K12" s="223"/>
      <c r="L12" s="224" t="s">
        <v>443</v>
      </c>
      <c r="M12" s="224" t="s">
        <v>444</v>
      </c>
      <c r="N12" s="223">
        <v>19</v>
      </c>
      <c r="O12" s="223">
        <v>153</v>
      </c>
      <c r="P12" s="223">
        <f>Q12+R12</f>
        <v>0.5665</v>
      </c>
      <c r="Q12" s="223">
        <v>3.6900000000000002E-2</v>
      </c>
      <c r="R12" s="223">
        <v>0.52959999999999996</v>
      </c>
      <c r="S12" s="223">
        <f>T12+U12</f>
        <v>1.9200999999999999</v>
      </c>
      <c r="T12" s="223">
        <v>0.12909999999999999</v>
      </c>
      <c r="U12" s="223">
        <v>1.7909999999999999</v>
      </c>
      <c r="V12" s="223" t="s">
        <v>68</v>
      </c>
      <c r="W12" s="223" t="s">
        <v>60</v>
      </c>
      <c r="X12" s="265"/>
    </row>
    <row r="13" spans="1:24" s="206" customFormat="1" ht="144" customHeight="1">
      <c r="A13" s="223">
        <v>2</v>
      </c>
      <c r="B13" s="223" t="s">
        <v>457</v>
      </c>
      <c r="C13" s="223" t="s">
        <v>34</v>
      </c>
      <c r="D13" s="224" t="s">
        <v>152</v>
      </c>
      <c r="E13" s="223" t="s">
        <v>36</v>
      </c>
      <c r="F13" s="224" t="s">
        <v>458</v>
      </c>
      <c r="G13" s="224">
        <v>2200</v>
      </c>
      <c r="H13" s="222">
        <f t="shared" si="0"/>
        <v>1262</v>
      </c>
      <c r="I13" s="247">
        <v>1062</v>
      </c>
      <c r="J13" s="247"/>
      <c r="K13" s="247">
        <v>200</v>
      </c>
      <c r="L13" s="224" t="s">
        <v>66</v>
      </c>
      <c r="M13" s="224" t="s">
        <v>67</v>
      </c>
      <c r="N13" s="223">
        <v>19</v>
      </c>
      <c r="O13" s="223">
        <v>153</v>
      </c>
      <c r="P13" s="223">
        <v>0.13</v>
      </c>
      <c r="Q13" s="223">
        <v>0.03</v>
      </c>
      <c r="R13" s="223">
        <v>0.1</v>
      </c>
      <c r="S13" s="223">
        <v>0.4</v>
      </c>
      <c r="T13" s="223">
        <v>0.1</v>
      </c>
      <c r="U13" s="223">
        <v>0.3</v>
      </c>
      <c r="V13" s="223" t="s">
        <v>68</v>
      </c>
      <c r="W13" s="223" t="s">
        <v>459</v>
      </c>
      <c r="X13" s="198"/>
    </row>
    <row r="14" spans="1:24" s="206" customFormat="1" ht="337.05" customHeight="1">
      <c r="A14" s="223">
        <v>4</v>
      </c>
      <c r="B14" s="223" t="s">
        <v>427</v>
      </c>
      <c r="C14" s="223" t="s">
        <v>125</v>
      </c>
      <c r="D14" s="223" t="s">
        <v>35</v>
      </c>
      <c r="E14" s="223" t="s">
        <v>36</v>
      </c>
      <c r="F14" s="225" t="s">
        <v>460</v>
      </c>
      <c r="G14" s="225"/>
      <c r="H14" s="222">
        <f t="shared" si="0"/>
        <v>500</v>
      </c>
      <c r="I14" s="247"/>
      <c r="J14" s="247">
        <v>500</v>
      </c>
      <c r="K14" s="247"/>
      <c r="L14" s="224" t="s">
        <v>449</v>
      </c>
      <c r="M14" s="224" t="s">
        <v>450</v>
      </c>
      <c r="N14" s="223">
        <v>19</v>
      </c>
      <c r="O14" s="223">
        <v>153</v>
      </c>
      <c r="P14" s="223">
        <v>5.4999999999999997E-3</v>
      </c>
      <c r="Q14" s="223">
        <v>2.0999999999999999E-3</v>
      </c>
      <c r="R14" s="223">
        <v>3.3999999999999998E-3</v>
      </c>
      <c r="S14" s="223">
        <v>1.8200000000000001E-2</v>
      </c>
      <c r="T14" s="223">
        <v>6.3E-3</v>
      </c>
      <c r="U14" s="223">
        <v>1.1900000000000001E-2</v>
      </c>
      <c r="V14" s="223" t="s">
        <v>68</v>
      </c>
      <c r="W14" s="223" t="s">
        <v>461</v>
      </c>
      <c r="X14" s="198"/>
    </row>
    <row r="15" spans="1:24" s="206" customFormat="1" ht="277.05" customHeight="1">
      <c r="A15" s="223"/>
      <c r="B15" s="223" t="s">
        <v>462</v>
      </c>
      <c r="C15" s="223" t="s">
        <v>34</v>
      </c>
      <c r="D15" s="224" t="s">
        <v>152</v>
      </c>
      <c r="E15" s="223" t="s">
        <v>36</v>
      </c>
      <c r="F15" s="225" t="s">
        <v>463</v>
      </c>
      <c r="G15" s="225"/>
      <c r="H15" s="222">
        <f t="shared" si="0"/>
        <v>718</v>
      </c>
      <c r="I15" s="247"/>
      <c r="J15" s="247">
        <v>718</v>
      </c>
      <c r="K15" s="247"/>
      <c r="L15" s="224" t="s">
        <v>464</v>
      </c>
      <c r="M15" s="224" t="s">
        <v>100</v>
      </c>
      <c r="N15" s="223"/>
      <c r="O15" s="223">
        <v>23</v>
      </c>
      <c r="P15" s="223">
        <v>0.1</v>
      </c>
      <c r="Q15" s="223">
        <v>7.0000000000000001E-3</v>
      </c>
      <c r="R15" s="223">
        <v>9.1999999999999998E-2</v>
      </c>
      <c r="S15" s="223">
        <v>0.19600000000000001</v>
      </c>
      <c r="T15" s="223">
        <v>1.7999999999999999E-2</v>
      </c>
      <c r="U15" s="223">
        <v>0.17799999999999999</v>
      </c>
      <c r="V15" s="223" t="s">
        <v>46</v>
      </c>
      <c r="W15" s="223" t="s">
        <v>47</v>
      </c>
      <c r="X15" s="198"/>
    </row>
    <row r="16" spans="1:24" s="206" customFormat="1" ht="277.05" customHeight="1">
      <c r="A16" s="223"/>
      <c r="B16" s="223" t="s">
        <v>465</v>
      </c>
      <c r="C16" s="223" t="s">
        <v>34</v>
      </c>
      <c r="D16" s="224" t="s">
        <v>152</v>
      </c>
      <c r="E16" s="223" t="s">
        <v>36</v>
      </c>
      <c r="F16" s="224" t="s">
        <v>466</v>
      </c>
      <c r="G16" s="224"/>
      <c r="H16" s="222">
        <f t="shared" si="0"/>
        <v>300</v>
      </c>
      <c r="I16" s="198"/>
      <c r="J16" s="198">
        <v>300</v>
      </c>
      <c r="K16" s="198"/>
      <c r="L16" s="224" t="s">
        <v>38</v>
      </c>
      <c r="M16" s="224" t="s">
        <v>39</v>
      </c>
      <c r="N16" s="223"/>
      <c r="O16" s="223">
        <v>3</v>
      </c>
      <c r="P16" s="223" t="s">
        <v>40</v>
      </c>
      <c r="Q16" s="223" t="s">
        <v>41</v>
      </c>
      <c r="R16" s="223" t="s">
        <v>42</v>
      </c>
      <c r="S16" s="223" t="s">
        <v>43</v>
      </c>
      <c r="T16" s="223" t="s">
        <v>44</v>
      </c>
      <c r="U16" s="223" t="s">
        <v>45</v>
      </c>
      <c r="V16" s="223" t="s">
        <v>46</v>
      </c>
      <c r="W16" s="223" t="s">
        <v>446</v>
      </c>
      <c r="X16" s="198"/>
    </row>
    <row r="17" spans="1:40" s="206" customFormat="1" ht="43.95" customHeight="1">
      <c r="A17" s="223">
        <v>5</v>
      </c>
      <c r="B17" s="223" t="s">
        <v>172</v>
      </c>
      <c r="C17" s="223" t="s">
        <v>34</v>
      </c>
      <c r="D17" s="224" t="s">
        <v>152</v>
      </c>
      <c r="E17" s="223" t="s">
        <v>173</v>
      </c>
      <c r="F17" s="224" t="s">
        <v>174</v>
      </c>
      <c r="G17" s="224"/>
      <c r="H17" s="222">
        <f t="shared" si="0"/>
        <v>630</v>
      </c>
      <c r="I17" s="247">
        <v>630</v>
      </c>
      <c r="J17" s="247"/>
      <c r="K17" s="247"/>
      <c r="L17" s="224" t="s">
        <v>175</v>
      </c>
      <c r="M17" s="224"/>
      <c r="N17" s="223">
        <v>19</v>
      </c>
      <c r="O17" s="223">
        <v>153</v>
      </c>
      <c r="P17" s="223">
        <f>Q17+R17</f>
        <v>0.5665</v>
      </c>
      <c r="Q17" s="223">
        <v>3.6900000000000002E-2</v>
      </c>
      <c r="R17" s="223">
        <v>0.52959999999999996</v>
      </c>
      <c r="S17" s="223">
        <f>T17+U17</f>
        <v>1.9200999999999999</v>
      </c>
      <c r="T17" s="223">
        <v>0.12909999999999999</v>
      </c>
      <c r="U17" s="223">
        <v>1.7909999999999999</v>
      </c>
      <c r="V17" s="223" t="s">
        <v>46</v>
      </c>
      <c r="W17" s="223" t="s">
        <v>176</v>
      </c>
      <c r="X17" s="198"/>
    </row>
    <row r="18" spans="1:40" s="206" customFormat="1" ht="43.95" customHeight="1">
      <c r="A18" s="223"/>
      <c r="B18" s="223" t="s">
        <v>467</v>
      </c>
      <c r="C18" s="223" t="s">
        <v>34</v>
      </c>
      <c r="D18" s="224" t="s">
        <v>152</v>
      </c>
      <c r="E18" s="223" t="s">
        <v>468</v>
      </c>
      <c r="F18" s="224" t="s">
        <v>469</v>
      </c>
      <c r="G18" s="224"/>
      <c r="H18" s="222">
        <f t="shared" si="0"/>
        <v>200</v>
      </c>
      <c r="I18" s="247"/>
      <c r="J18" s="247">
        <v>200</v>
      </c>
      <c r="K18" s="247"/>
      <c r="L18" s="224"/>
      <c r="M18" s="224"/>
      <c r="N18" s="223"/>
      <c r="O18" s="223"/>
      <c r="P18" s="223"/>
      <c r="Q18" s="223"/>
      <c r="R18" s="223"/>
      <c r="S18" s="223"/>
      <c r="T18" s="223"/>
      <c r="U18" s="223"/>
      <c r="V18" s="223"/>
      <c r="W18" s="223"/>
      <c r="X18" s="198"/>
    </row>
    <row r="19" spans="1:40" s="206" customFormat="1" ht="43.95" customHeight="1">
      <c r="A19" s="223">
        <v>6</v>
      </c>
      <c r="B19" s="223" t="s">
        <v>428</v>
      </c>
      <c r="C19" s="223" t="s">
        <v>34</v>
      </c>
      <c r="D19" s="223" t="s">
        <v>168</v>
      </c>
      <c r="E19" s="223" t="s">
        <v>173</v>
      </c>
      <c r="F19" s="224" t="s">
        <v>470</v>
      </c>
      <c r="G19" s="224"/>
      <c r="H19" s="222">
        <f t="shared" si="0"/>
        <v>900</v>
      </c>
      <c r="I19" s="247">
        <v>600</v>
      </c>
      <c r="J19" s="247">
        <v>300</v>
      </c>
      <c r="K19" s="247"/>
      <c r="L19" s="224"/>
      <c r="M19" s="224"/>
      <c r="N19" s="223"/>
      <c r="O19" s="223"/>
      <c r="P19" s="223"/>
      <c r="Q19" s="223"/>
      <c r="R19" s="223"/>
      <c r="S19" s="223"/>
      <c r="T19" s="223"/>
      <c r="U19" s="223"/>
      <c r="V19" s="223" t="s">
        <v>173</v>
      </c>
      <c r="W19" s="223" t="s">
        <v>471</v>
      </c>
      <c r="X19" s="198"/>
    </row>
    <row r="20" spans="1:40" s="206" customFormat="1" ht="43.95" customHeight="1">
      <c r="A20" s="223">
        <v>7</v>
      </c>
      <c r="B20" s="223" t="s">
        <v>429</v>
      </c>
      <c r="C20" s="223" t="s">
        <v>34</v>
      </c>
      <c r="D20" s="223" t="s">
        <v>168</v>
      </c>
      <c r="E20" s="223" t="s">
        <v>472</v>
      </c>
      <c r="F20" s="224" t="s">
        <v>473</v>
      </c>
      <c r="G20" s="224"/>
      <c r="H20" s="222">
        <f t="shared" si="0"/>
        <v>300</v>
      </c>
      <c r="I20" s="247"/>
      <c r="J20" s="247">
        <v>300</v>
      </c>
      <c r="K20" s="247"/>
      <c r="L20" s="224"/>
      <c r="M20" s="224"/>
      <c r="N20" s="223"/>
      <c r="O20" s="223"/>
      <c r="P20" s="223"/>
      <c r="Q20" s="223"/>
      <c r="R20" s="223"/>
      <c r="S20" s="223"/>
      <c r="T20" s="223"/>
      <c r="U20" s="223"/>
      <c r="V20" s="223" t="s">
        <v>142</v>
      </c>
      <c r="W20" s="223" t="s">
        <v>474</v>
      </c>
      <c r="X20" s="198"/>
    </row>
    <row r="21" spans="1:40" s="207" customFormat="1" ht="81" customHeight="1">
      <c r="A21" s="228">
        <v>9</v>
      </c>
      <c r="B21" s="227" t="s">
        <v>475</v>
      </c>
      <c r="C21" s="228" t="s">
        <v>34</v>
      </c>
      <c r="D21" s="223" t="s">
        <v>168</v>
      </c>
      <c r="E21" s="228" t="s">
        <v>36</v>
      </c>
      <c r="F21" s="227" t="s">
        <v>62</v>
      </c>
      <c r="G21" s="227"/>
      <c r="H21" s="222">
        <f t="shared" si="0"/>
        <v>600</v>
      </c>
      <c r="I21" s="249"/>
      <c r="J21" s="249"/>
      <c r="K21" s="249">
        <v>600</v>
      </c>
      <c r="L21" s="227" t="s">
        <v>63</v>
      </c>
      <c r="M21" s="227" t="s">
        <v>63</v>
      </c>
      <c r="N21" s="228">
        <v>19</v>
      </c>
      <c r="O21" s="228">
        <v>153</v>
      </c>
      <c r="P21" s="228">
        <f>Q21+R21</f>
        <v>0.5665</v>
      </c>
      <c r="Q21" s="228">
        <v>3.6900000000000002E-2</v>
      </c>
      <c r="R21" s="228">
        <v>0.52959999999999996</v>
      </c>
      <c r="S21" s="228">
        <f>T21+U21</f>
        <v>1.9200999999999999</v>
      </c>
      <c r="T21" s="228">
        <v>0.12909999999999999</v>
      </c>
      <c r="U21" s="228">
        <v>1.7909999999999999</v>
      </c>
      <c r="V21" s="228" t="s">
        <v>68</v>
      </c>
      <c r="W21" s="228" t="s">
        <v>36</v>
      </c>
    </row>
    <row r="22" spans="1:40" s="207" customFormat="1" ht="81" customHeight="1">
      <c r="A22" s="228"/>
      <c r="B22" s="227" t="s">
        <v>476</v>
      </c>
      <c r="C22" s="228" t="s">
        <v>34</v>
      </c>
      <c r="D22" s="223" t="s">
        <v>168</v>
      </c>
      <c r="E22" s="228" t="s">
        <v>36</v>
      </c>
      <c r="F22" s="227" t="s">
        <v>477</v>
      </c>
      <c r="G22" s="227"/>
      <c r="H22" s="222">
        <f t="shared" si="0"/>
        <v>200</v>
      </c>
      <c r="I22" s="249"/>
      <c r="J22" s="249">
        <v>200</v>
      </c>
      <c r="K22" s="249"/>
      <c r="L22" s="227"/>
      <c r="M22" s="227"/>
      <c r="N22" s="228"/>
      <c r="O22" s="228"/>
      <c r="P22" s="228"/>
      <c r="Q22" s="228"/>
      <c r="R22" s="228"/>
      <c r="S22" s="228"/>
      <c r="T22" s="228"/>
      <c r="U22" s="228"/>
      <c r="V22" s="228"/>
      <c r="W22" s="228"/>
    </row>
    <row r="23" spans="1:40" s="12" customFormat="1" ht="148.05000000000001" customHeight="1">
      <c r="A23" s="223">
        <v>9</v>
      </c>
      <c r="B23" s="223" t="s">
        <v>188</v>
      </c>
      <c r="C23" s="224" t="s">
        <v>34</v>
      </c>
      <c r="D23" s="224" t="s">
        <v>152</v>
      </c>
      <c r="E23" s="223" t="s">
        <v>173</v>
      </c>
      <c r="F23" s="224" t="s">
        <v>189</v>
      </c>
      <c r="G23" s="224"/>
      <c r="H23" s="222">
        <f t="shared" si="0"/>
        <v>523</v>
      </c>
      <c r="I23" s="247"/>
      <c r="J23" s="247">
        <v>523</v>
      </c>
      <c r="K23" s="247"/>
      <c r="L23" s="224" t="s">
        <v>190</v>
      </c>
      <c r="M23" s="224" t="s">
        <v>191</v>
      </c>
      <c r="N23" s="223" t="s">
        <v>68</v>
      </c>
      <c r="O23" s="223" t="s">
        <v>192</v>
      </c>
      <c r="P23" s="228">
        <v>19</v>
      </c>
      <c r="Q23" s="228">
        <v>153</v>
      </c>
      <c r="R23" s="282">
        <v>0.5665</v>
      </c>
      <c r="S23" s="282">
        <v>1.9200999999999999</v>
      </c>
      <c r="T23" s="282"/>
      <c r="U23" s="267"/>
      <c r="V23" s="228" t="s">
        <v>59</v>
      </c>
      <c r="W23" s="228" t="s">
        <v>193</v>
      </c>
      <c r="X23" s="267"/>
    </row>
    <row r="24" spans="1:40" s="205" customFormat="1" ht="40.950000000000003" customHeight="1">
      <c r="A24" s="226"/>
      <c r="B24" s="502" t="s">
        <v>194</v>
      </c>
      <c r="C24" s="502"/>
      <c r="D24" s="502"/>
      <c r="E24" s="502"/>
      <c r="F24" s="502"/>
      <c r="G24" s="226"/>
      <c r="H24" s="236">
        <f t="shared" si="0"/>
        <v>2655</v>
      </c>
      <c r="I24" s="219">
        <f>SUM(I25:I29)</f>
        <v>1427</v>
      </c>
      <c r="J24" s="219">
        <f>SUM(J25:J29)</f>
        <v>789</v>
      </c>
      <c r="K24" s="219">
        <f>SUM(K25:K29)</f>
        <v>439</v>
      </c>
      <c r="L24" s="225"/>
      <c r="M24" s="225"/>
      <c r="N24" s="226"/>
      <c r="O24" s="226"/>
      <c r="P24" s="226"/>
      <c r="Q24" s="226"/>
      <c r="R24" s="226"/>
      <c r="S24" s="226"/>
      <c r="T24" s="226"/>
      <c r="U24" s="226"/>
      <c r="V24" s="226"/>
      <c r="W24" s="226"/>
      <c r="X24" s="245"/>
    </row>
    <row r="25" spans="1:40" s="12" customFormat="1" ht="112.95" customHeight="1">
      <c r="A25" s="223">
        <v>10</v>
      </c>
      <c r="B25" s="223" t="s">
        <v>318</v>
      </c>
      <c r="C25" s="223" t="s">
        <v>34</v>
      </c>
      <c r="D25" s="223" t="s">
        <v>152</v>
      </c>
      <c r="E25" s="223" t="s">
        <v>319</v>
      </c>
      <c r="F25" s="224" t="s">
        <v>478</v>
      </c>
      <c r="G25" s="224"/>
      <c r="H25" s="236">
        <f t="shared" si="0"/>
        <v>227</v>
      </c>
      <c r="I25" s="247">
        <v>227</v>
      </c>
      <c r="J25" s="250"/>
      <c r="K25" s="250"/>
      <c r="L25" s="233" t="s">
        <v>321</v>
      </c>
      <c r="M25" s="224"/>
      <c r="N25" s="223"/>
      <c r="O25" s="223"/>
      <c r="P25" s="198">
        <v>0.01</v>
      </c>
      <c r="Q25" s="276">
        <v>0</v>
      </c>
      <c r="R25" s="276">
        <v>0</v>
      </c>
      <c r="S25" s="276">
        <v>0.01</v>
      </c>
      <c r="T25" s="276">
        <v>0</v>
      </c>
      <c r="U25" s="276" t="s">
        <v>322</v>
      </c>
      <c r="V25" s="223" t="s">
        <v>323</v>
      </c>
      <c r="W25" s="223" t="s">
        <v>479</v>
      </c>
      <c r="X25" s="267"/>
    </row>
    <row r="26" spans="1:40" s="208" customFormat="1" ht="85.05" customHeight="1">
      <c r="A26" s="223">
        <v>11</v>
      </c>
      <c r="B26" s="223" t="s">
        <v>366</v>
      </c>
      <c r="C26" s="223" t="s">
        <v>34</v>
      </c>
      <c r="D26" s="223">
        <v>2024</v>
      </c>
      <c r="E26" s="198" t="s">
        <v>142</v>
      </c>
      <c r="F26" s="224" t="s">
        <v>367</v>
      </c>
      <c r="G26" s="224"/>
      <c r="H26" s="236">
        <f t="shared" si="0"/>
        <v>400</v>
      </c>
      <c r="I26" s="247">
        <v>300</v>
      </c>
      <c r="J26" s="247">
        <v>100</v>
      </c>
      <c r="K26" s="247"/>
      <c r="L26" s="233" t="s">
        <v>368</v>
      </c>
      <c r="M26" s="251"/>
      <c r="N26" s="247">
        <v>15</v>
      </c>
      <c r="O26" s="247">
        <v>5647</v>
      </c>
      <c r="P26" s="247">
        <v>487</v>
      </c>
      <c r="Q26" s="247">
        <v>516</v>
      </c>
      <c r="R26" s="247">
        <v>22476</v>
      </c>
      <c r="S26" s="247">
        <v>1601</v>
      </c>
      <c r="T26" s="247">
        <v>20875</v>
      </c>
      <c r="U26" s="223"/>
      <c r="V26" s="223" t="s">
        <v>480</v>
      </c>
      <c r="W26" s="223" t="s">
        <v>481</v>
      </c>
      <c r="X26" s="223"/>
    </row>
    <row r="27" spans="1:40" s="12" customFormat="1" ht="103.05" customHeight="1">
      <c r="A27" s="223">
        <v>12</v>
      </c>
      <c r="B27" s="223" t="s">
        <v>371</v>
      </c>
      <c r="C27" s="224" t="s">
        <v>34</v>
      </c>
      <c r="D27" s="224" t="s">
        <v>152</v>
      </c>
      <c r="E27" s="223" t="s">
        <v>173</v>
      </c>
      <c r="F27" s="224" t="s">
        <v>372</v>
      </c>
      <c r="G27" s="224"/>
      <c r="H27" s="236">
        <f t="shared" si="0"/>
        <v>1001</v>
      </c>
      <c r="I27" s="247">
        <v>500</v>
      </c>
      <c r="J27" s="247">
        <v>112</v>
      </c>
      <c r="K27" s="247">
        <v>389</v>
      </c>
      <c r="L27" s="224" t="s">
        <v>373</v>
      </c>
      <c r="M27" s="224" t="s">
        <v>373</v>
      </c>
      <c r="N27" s="223"/>
      <c r="O27" s="223">
        <v>10</v>
      </c>
      <c r="P27" s="223">
        <v>0.55679999999999996</v>
      </c>
      <c r="Q27" s="277"/>
      <c r="R27" s="277">
        <v>0.55679999999999996</v>
      </c>
      <c r="S27" s="277">
        <v>1.5504</v>
      </c>
      <c r="T27" s="277"/>
      <c r="U27" s="277">
        <v>1.5504</v>
      </c>
      <c r="V27" s="252" t="s">
        <v>374</v>
      </c>
      <c r="W27" s="252" t="s">
        <v>375</v>
      </c>
      <c r="X27" s="267"/>
    </row>
    <row r="28" spans="1:40" s="12" customFormat="1" ht="244.95" customHeight="1">
      <c r="A28" s="223">
        <v>13</v>
      </c>
      <c r="B28" s="223" t="s">
        <v>482</v>
      </c>
      <c r="C28" s="224" t="s">
        <v>34</v>
      </c>
      <c r="D28" s="224" t="s">
        <v>152</v>
      </c>
      <c r="E28" s="223" t="s">
        <v>173</v>
      </c>
      <c r="F28" s="224" t="s">
        <v>483</v>
      </c>
      <c r="G28" s="224"/>
      <c r="H28" s="236">
        <f t="shared" si="0"/>
        <v>977</v>
      </c>
      <c r="I28" s="247">
        <v>400</v>
      </c>
      <c r="J28" s="247">
        <v>577</v>
      </c>
      <c r="K28" s="247"/>
      <c r="L28" s="224" t="s">
        <v>378</v>
      </c>
      <c r="M28" s="224" t="s">
        <v>379</v>
      </c>
      <c r="N28" s="223">
        <v>19</v>
      </c>
      <c r="O28" s="223">
        <v>153</v>
      </c>
      <c r="P28" s="223">
        <f>Q28+R28</f>
        <v>0.5665</v>
      </c>
      <c r="Q28" s="277">
        <v>3.6900000000000002E-2</v>
      </c>
      <c r="R28" s="277">
        <v>0.52959999999999996</v>
      </c>
      <c r="S28" s="277">
        <f>T28+U28</f>
        <v>1.9200999999999999</v>
      </c>
      <c r="T28" s="277">
        <v>0.12909999999999999</v>
      </c>
      <c r="U28" s="277">
        <v>1.7909999999999999</v>
      </c>
      <c r="V28" s="252" t="s">
        <v>484</v>
      </c>
      <c r="W28" s="252" t="s">
        <v>485</v>
      </c>
      <c r="X28" s="267"/>
    </row>
    <row r="29" spans="1:40" s="209" customFormat="1" ht="166.05" customHeight="1">
      <c r="A29" s="223">
        <v>12</v>
      </c>
      <c r="B29" s="223" t="s">
        <v>256</v>
      </c>
      <c r="C29" s="223" t="s">
        <v>34</v>
      </c>
      <c r="D29" s="223" t="s">
        <v>152</v>
      </c>
      <c r="E29" s="223" t="s">
        <v>173</v>
      </c>
      <c r="F29" s="224" t="s">
        <v>257</v>
      </c>
      <c r="G29" s="224"/>
      <c r="H29" s="245">
        <f t="shared" si="0"/>
        <v>50</v>
      </c>
      <c r="I29" s="223"/>
      <c r="J29" s="223"/>
      <c r="K29" s="209">
        <v>50</v>
      </c>
      <c r="L29" s="224" t="s">
        <v>258</v>
      </c>
      <c r="M29" s="224" t="s">
        <v>259</v>
      </c>
      <c r="N29" s="223">
        <v>19</v>
      </c>
      <c r="O29" s="223">
        <v>153</v>
      </c>
      <c r="P29" s="223">
        <f>Q29+R29</f>
        <v>0.5665</v>
      </c>
      <c r="Q29" s="223">
        <v>3.6900000000000002E-2</v>
      </c>
      <c r="R29" s="223">
        <v>0.52959999999999996</v>
      </c>
      <c r="S29" s="223">
        <f>T29+U29</f>
        <v>1.9200999999999999</v>
      </c>
      <c r="T29" s="223">
        <v>0.12909999999999999</v>
      </c>
      <c r="U29" s="223">
        <v>1.7909999999999999</v>
      </c>
      <c r="V29" s="223" t="s">
        <v>260</v>
      </c>
      <c r="W29" s="223" t="s">
        <v>260</v>
      </c>
      <c r="Y29" s="13"/>
      <c r="Z29" s="13"/>
      <c r="AA29" s="13"/>
      <c r="AB29" s="13"/>
      <c r="AC29" s="13"/>
      <c r="AD29" s="13"/>
      <c r="AE29" s="13"/>
      <c r="AF29" s="13"/>
      <c r="AG29" s="13"/>
      <c r="AH29" s="13"/>
      <c r="AI29" s="13"/>
      <c r="AJ29" s="13"/>
      <c r="AK29" s="13"/>
      <c r="AL29" s="13"/>
      <c r="AM29" s="13"/>
      <c r="AN29" s="13"/>
    </row>
    <row r="30" spans="1:40" s="210" customFormat="1" ht="34.950000000000003" customHeight="1">
      <c r="A30" s="223"/>
      <c r="B30" s="503" t="s">
        <v>381</v>
      </c>
      <c r="C30" s="504"/>
      <c r="D30" s="504"/>
      <c r="E30" s="504"/>
      <c r="F30" s="505"/>
      <c r="G30" s="230"/>
      <c r="H30" s="258">
        <f>SUM(H31:H34)</f>
        <v>815.2</v>
      </c>
      <c r="I30" s="258">
        <f>SUM(I31:I34)</f>
        <v>0</v>
      </c>
      <c r="J30" s="258">
        <f>SUM(J31:J34)</f>
        <v>434.2</v>
      </c>
      <c r="K30" s="258">
        <f>SUM(K31:K34)</f>
        <v>381</v>
      </c>
      <c r="L30" s="253"/>
      <c r="M30" s="253"/>
      <c r="N30" s="235"/>
      <c r="O30" s="235"/>
      <c r="P30" s="278"/>
      <c r="Q30" s="279"/>
      <c r="R30" s="279"/>
      <c r="S30" s="279"/>
      <c r="T30" s="279"/>
      <c r="U30" s="279"/>
      <c r="V30" s="254"/>
      <c r="W30" s="254"/>
      <c r="X30" s="235"/>
      <c r="Y30" s="268"/>
      <c r="Z30" s="268"/>
      <c r="AA30" s="268"/>
      <c r="AB30" s="268"/>
      <c r="AC30" s="268"/>
      <c r="AD30" s="268"/>
      <c r="AE30" s="268"/>
      <c r="AF30" s="268"/>
      <c r="AG30" s="268"/>
      <c r="AH30" s="268"/>
      <c r="AI30" s="268"/>
      <c r="AJ30" s="268"/>
      <c r="AK30" s="268"/>
      <c r="AL30" s="268"/>
      <c r="AM30" s="268"/>
      <c r="AN30" s="268"/>
    </row>
    <row r="31" spans="1:40" s="206" customFormat="1" ht="172.05" customHeight="1">
      <c r="A31" s="223">
        <v>14</v>
      </c>
      <c r="B31" s="223" t="s">
        <v>486</v>
      </c>
      <c r="C31" s="223" t="s">
        <v>34</v>
      </c>
      <c r="D31" s="223" t="s">
        <v>383</v>
      </c>
      <c r="E31" s="223" t="s">
        <v>384</v>
      </c>
      <c r="F31" s="224" t="s">
        <v>487</v>
      </c>
      <c r="G31" s="224"/>
      <c r="H31" s="247">
        <v>106</v>
      </c>
      <c r="I31" s="247"/>
      <c r="J31" s="247"/>
      <c r="K31" s="247">
        <v>106</v>
      </c>
      <c r="L31" s="224" t="s">
        <v>390</v>
      </c>
      <c r="M31" s="224" t="s">
        <v>390</v>
      </c>
      <c r="N31" s="223">
        <v>19</v>
      </c>
      <c r="O31" s="223">
        <v>153</v>
      </c>
      <c r="P31" s="223">
        <f>Q31+R31</f>
        <v>0.5665</v>
      </c>
      <c r="Q31" s="277">
        <v>3.6900000000000002E-2</v>
      </c>
      <c r="R31" s="277">
        <v>0.52959999999999996</v>
      </c>
      <c r="S31" s="277">
        <f>T31+U31</f>
        <v>1.9200999999999999</v>
      </c>
      <c r="T31" s="277">
        <v>0.12909999999999999</v>
      </c>
      <c r="U31" s="277">
        <v>1.7909999999999999</v>
      </c>
      <c r="V31" s="228" t="s">
        <v>488</v>
      </c>
      <c r="W31" s="228" t="s">
        <v>488</v>
      </c>
      <c r="X31" s="198"/>
    </row>
    <row r="32" spans="1:40" s="211" customFormat="1" ht="289.95" customHeight="1">
      <c r="A32" s="223">
        <v>15</v>
      </c>
      <c r="B32" s="232" t="s">
        <v>381</v>
      </c>
      <c r="C32" s="232" t="s">
        <v>391</v>
      </c>
      <c r="D32" s="232" t="s">
        <v>152</v>
      </c>
      <c r="E32" s="232" t="s">
        <v>392</v>
      </c>
      <c r="F32" s="233" t="s">
        <v>393</v>
      </c>
      <c r="G32" s="233"/>
      <c r="H32" s="247">
        <v>178</v>
      </c>
      <c r="I32" s="247"/>
      <c r="J32" s="247">
        <v>178</v>
      </c>
      <c r="K32" s="247"/>
      <c r="L32" s="233" t="s">
        <v>394</v>
      </c>
      <c r="M32" s="233" t="s">
        <v>394</v>
      </c>
      <c r="N32" s="223">
        <v>19</v>
      </c>
      <c r="O32" s="223">
        <v>153</v>
      </c>
      <c r="P32" s="223">
        <f>Q32+R32</f>
        <v>0.5665</v>
      </c>
      <c r="Q32" s="277">
        <v>3.6900000000000002E-2</v>
      </c>
      <c r="R32" s="277">
        <v>0.52959999999999996</v>
      </c>
      <c r="S32" s="277">
        <f>T32+U32</f>
        <v>1.9200999999999999</v>
      </c>
      <c r="T32" s="277">
        <v>0.12909999999999999</v>
      </c>
      <c r="U32" s="277">
        <v>1.7909999999999999</v>
      </c>
      <c r="V32" s="228" t="s">
        <v>396</v>
      </c>
      <c r="W32" s="228" t="s">
        <v>396</v>
      </c>
      <c r="X32" s="269"/>
      <c r="Y32" s="270"/>
      <c r="Z32" s="270"/>
      <c r="AA32" s="270"/>
      <c r="AB32" s="270"/>
      <c r="AC32" s="270"/>
      <c r="AD32" s="270"/>
      <c r="AE32" s="270"/>
      <c r="AF32" s="270"/>
      <c r="AG32" s="270"/>
      <c r="AH32" s="270"/>
      <c r="AI32" s="270"/>
      <c r="AJ32" s="270"/>
      <c r="AK32" s="270"/>
      <c r="AL32" s="270"/>
    </row>
    <row r="33" spans="1:24" s="207" customFormat="1" ht="135" customHeight="1">
      <c r="A33" s="223">
        <v>16</v>
      </c>
      <c r="B33" s="232" t="s">
        <v>433</v>
      </c>
      <c r="C33" s="233" t="s">
        <v>34</v>
      </c>
      <c r="D33" s="233" t="s">
        <v>152</v>
      </c>
      <c r="E33" s="232" t="s">
        <v>397</v>
      </c>
      <c r="F33" s="233" t="s">
        <v>489</v>
      </c>
      <c r="G33" s="233"/>
      <c r="H33" s="247">
        <v>275</v>
      </c>
      <c r="I33" s="247"/>
      <c r="J33" s="247"/>
      <c r="K33" s="247">
        <v>275</v>
      </c>
      <c r="L33" s="233" t="s">
        <v>399</v>
      </c>
      <c r="M33" s="233" t="s">
        <v>399</v>
      </c>
      <c r="N33" s="223">
        <v>19</v>
      </c>
      <c r="O33" s="223">
        <v>153</v>
      </c>
      <c r="P33" s="223">
        <f>Q33+R33</f>
        <v>0.5665</v>
      </c>
      <c r="Q33" s="277">
        <v>3.6900000000000002E-2</v>
      </c>
      <c r="R33" s="277">
        <v>0.52959999999999996</v>
      </c>
      <c r="S33" s="277">
        <f>T33+U33</f>
        <v>1.9200999999999999</v>
      </c>
      <c r="T33" s="277">
        <v>0.12909999999999999</v>
      </c>
      <c r="U33" s="277">
        <v>1.7909999999999999</v>
      </c>
      <c r="V33" s="232" t="s">
        <v>490</v>
      </c>
      <c r="W33" s="232" t="s">
        <v>491</v>
      </c>
      <c r="X33" s="249"/>
    </row>
    <row r="34" spans="1:24" s="205" customFormat="1" ht="172.05" customHeight="1">
      <c r="A34" s="223">
        <v>17</v>
      </c>
      <c r="B34" s="232" t="s">
        <v>407</v>
      </c>
      <c r="C34" s="233" t="s">
        <v>34</v>
      </c>
      <c r="D34" s="233" t="s">
        <v>152</v>
      </c>
      <c r="E34" s="232" t="s">
        <v>392</v>
      </c>
      <c r="F34" s="233" t="s">
        <v>492</v>
      </c>
      <c r="G34" s="233"/>
      <c r="H34" s="256">
        <v>256.2</v>
      </c>
      <c r="I34" s="256"/>
      <c r="J34" s="256">
        <v>256.2</v>
      </c>
      <c r="K34" s="256"/>
      <c r="L34" s="233" t="s">
        <v>493</v>
      </c>
      <c r="M34" s="233" t="s">
        <v>404</v>
      </c>
      <c r="N34" s="223">
        <v>19</v>
      </c>
      <c r="O34" s="223">
        <v>153</v>
      </c>
      <c r="P34" s="223">
        <f>Q34+R34</f>
        <v>0.5665</v>
      </c>
      <c r="Q34" s="277">
        <v>3.6900000000000002E-2</v>
      </c>
      <c r="R34" s="277">
        <v>0.52959999999999996</v>
      </c>
      <c r="S34" s="277">
        <f>T34+U34</f>
        <v>1.9200999999999999</v>
      </c>
      <c r="T34" s="277">
        <v>0.12909999999999999</v>
      </c>
      <c r="U34" s="277">
        <v>1.7909999999999999</v>
      </c>
      <c r="V34" s="232" t="s">
        <v>405</v>
      </c>
      <c r="W34" s="232" t="s">
        <v>406</v>
      </c>
      <c r="X34" s="245"/>
    </row>
    <row r="35" spans="1:24" ht="52.95" customHeight="1">
      <c r="A35" s="223"/>
      <c r="B35" s="503" t="s">
        <v>410</v>
      </c>
      <c r="C35" s="504"/>
      <c r="D35" s="504"/>
      <c r="E35" s="504"/>
      <c r="F35" s="505"/>
      <c r="G35" s="230"/>
      <c r="H35" s="442">
        <f>H36+H37</f>
        <v>782.8</v>
      </c>
      <c r="I35" s="442">
        <f>I36+I37</f>
        <v>542</v>
      </c>
      <c r="J35" s="442">
        <f>J36+J37</f>
        <v>240.8</v>
      </c>
      <c r="K35" s="442">
        <f>K36+K37</f>
        <v>0</v>
      </c>
      <c r="L35" s="259"/>
      <c r="M35" s="259"/>
      <c r="N35" s="271"/>
      <c r="O35" s="271"/>
      <c r="P35" s="280"/>
      <c r="Q35" s="281"/>
      <c r="R35" s="281"/>
      <c r="S35" s="281"/>
      <c r="T35" s="281"/>
      <c r="U35" s="281"/>
      <c r="V35" s="260"/>
      <c r="W35" s="260"/>
      <c r="X35" s="271"/>
    </row>
    <row r="36" spans="1:24" s="207" customFormat="1" ht="61.05" customHeight="1">
      <c r="A36" s="223">
        <v>19</v>
      </c>
      <c r="B36" s="228" t="s">
        <v>411</v>
      </c>
      <c r="C36" s="228" t="s">
        <v>391</v>
      </c>
      <c r="D36" s="228" t="s">
        <v>383</v>
      </c>
      <c r="E36" s="228"/>
      <c r="F36" s="227" t="s">
        <v>412</v>
      </c>
      <c r="G36" s="227"/>
      <c r="H36" s="261">
        <v>542</v>
      </c>
      <c r="I36" s="261">
        <v>542</v>
      </c>
      <c r="J36" s="261"/>
      <c r="K36" s="261"/>
      <c r="L36" s="227" t="s">
        <v>413</v>
      </c>
      <c r="M36" s="227" t="s">
        <v>413</v>
      </c>
      <c r="N36" s="228">
        <v>19</v>
      </c>
      <c r="O36" s="228">
        <v>153</v>
      </c>
      <c r="P36" s="282">
        <v>0.1019</v>
      </c>
      <c r="Q36" s="282">
        <v>0.1019</v>
      </c>
      <c r="R36" s="283"/>
      <c r="S36" s="284">
        <v>0.39850000000000002</v>
      </c>
      <c r="T36" s="284">
        <v>0.39850000000000002</v>
      </c>
      <c r="U36" s="283"/>
      <c r="V36" s="228" t="s">
        <v>59</v>
      </c>
      <c r="W36" s="228" t="s">
        <v>414</v>
      </c>
      <c r="X36" s="249"/>
    </row>
    <row r="37" spans="1:24" s="12" customFormat="1" ht="88.95" customHeight="1">
      <c r="A37" s="223">
        <v>20</v>
      </c>
      <c r="B37" s="228" t="s">
        <v>415</v>
      </c>
      <c r="C37" s="228" t="s">
        <v>34</v>
      </c>
      <c r="D37" s="228" t="s">
        <v>383</v>
      </c>
      <c r="E37" s="228" t="s">
        <v>173</v>
      </c>
      <c r="F37" s="227" t="s">
        <v>416</v>
      </c>
      <c r="G37" s="227"/>
      <c r="H37" s="262">
        <v>240.8</v>
      </c>
      <c r="I37" s="262"/>
      <c r="J37" s="262">
        <v>240.8</v>
      </c>
      <c r="K37" s="262"/>
      <c r="L37" s="228" t="s">
        <v>417</v>
      </c>
      <c r="M37" s="228" t="s">
        <v>418</v>
      </c>
      <c r="N37" s="223">
        <v>19</v>
      </c>
      <c r="O37" s="223">
        <v>153</v>
      </c>
      <c r="P37" s="223">
        <f>Q37+R37</f>
        <v>0.5665</v>
      </c>
      <c r="Q37" s="277">
        <v>3.6900000000000002E-2</v>
      </c>
      <c r="R37" s="277">
        <v>0.52959999999999996</v>
      </c>
      <c r="S37" s="277">
        <f>T37+U37</f>
        <v>1.9200999999999999</v>
      </c>
      <c r="T37" s="277">
        <v>0.12909999999999999</v>
      </c>
      <c r="U37" s="277">
        <v>1.7909999999999999</v>
      </c>
      <c r="V37" s="228" t="s">
        <v>68</v>
      </c>
      <c r="W37" s="228" t="s">
        <v>173</v>
      </c>
      <c r="X37" s="267"/>
    </row>
  </sheetData>
  <autoFilter ref="A1:X37" xr:uid="{00000000-0009-0000-0000-000006000000}"/>
  <mergeCells count="30">
    <mergeCell ref="V4:V8"/>
    <mergeCell ref="W4:W8"/>
    <mergeCell ref="X4:X8"/>
    <mergeCell ref="N5:O7"/>
    <mergeCell ref="P5:R7"/>
    <mergeCell ref="S5:U7"/>
    <mergeCell ref="B35:F35"/>
    <mergeCell ref="A4:A8"/>
    <mergeCell ref="B4:B8"/>
    <mergeCell ref="C4:C8"/>
    <mergeCell ref="D4:D8"/>
    <mergeCell ref="E4:E8"/>
    <mergeCell ref="F4:F8"/>
    <mergeCell ref="L4:U4"/>
    <mergeCell ref="A9:F9"/>
    <mergeCell ref="B10:F10"/>
    <mergeCell ref="B24:F24"/>
    <mergeCell ref="B30:F30"/>
    <mergeCell ref="G4:G8"/>
    <mergeCell ref="H4:H8"/>
    <mergeCell ref="I4:I8"/>
    <mergeCell ref="J4:J8"/>
    <mergeCell ref="K4:K8"/>
    <mergeCell ref="L5:L8"/>
    <mergeCell ref="M5:M8"/>
    <mergeCell ref="A2:X2"/>
    <mergeCell ref="A3:B3"/>
    <mergeCell ref="C3:F3"/>
    <mergeCell ref="M3:P3"/>
    <mergeCell ref="S3:V3"/>
  </mergeCells>
  <phoneticPr fontId="105"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37"/>
  <sheetViews>
    <sheetView workbookViewId="0">
      <selection activeCell="F15" sqref="F15"/>
    </sheetView>
  </sheetViews>
  <sheetFormatPr defaultColWidth="9" defaultRowHeight="14.25" customHeight="1"/>
  <cols>
    <col min="1" max="1" width="5.6328125" style="13" customWidth="1"/>
    <col min="2" max="2" width="13.36328125" style="13" customWidth="1"/>
    <col min="3" max="5" width="10.1796875" style="13" customWidth="1"/>
    <col min="6" max="6" width="42.6328125" style="14" customWidth="1"/>
    <col min="7" max="7" width="10.6328125" style="425" customWidth="1"/>
    <col min="8" max="11" width="11.36328125" style="130" customWidth="1"/>
    <col min="12" max="12" width="11.36328125" style="213" customWidth="1"/>
    <col min="13" max="13" width="22.36328125" style="15" customWidth="1"/>
    <col min="14" max="14" width="23.81640625" style="15" customWidth="1"/>
    <col min="15" max="15" width="11.453125" style="13" customWidth="1"/>
    <col min="16" max="16" width="8.81640625" style="13" customWidth="1"/>
    <col min="17" max="17" width="9.81640625" style="62" customWidth="1"/>
    <col min="18" max="19" width="9.6328125" style="272" customWidth="1"/>
    <col min="20" max="20" width="9.81640625" style="272" customWidth="1"/>
    <col min="21" max="22" width="10.1796875" style="272" customWidth="1"/>
    <col min="23" max="23" width="9" style="16"/>
    <col min="24" max="24" width="10.81640625" style="16" customWidth="1"/>
    <col min="25" max="25" width="6.81640625" style="13" customWidth="1"/>
    <col min="26" max="40" width="9" style="17"/>
  </cols>
  <sheetData>
    <row r="1" spans="1:25" ht="25.5" customHeight="1">
      <c r="A1" s="4" t="s">
        <v>494</v>
      </c>
      <c r="B1" s="19"/>
      <c r="C1" s="4"/>
      <c r="D1" s="4"/>
      <c r="E1" s="19"/>
      <c r="F1" s="4"/>
      <c r="G1" s="426"/>
      <c r="H1" s="131"/>
      <c r="I1" s="131"/>
      <c r="J1" s="131"/>
      <c r="K1" s="131"/>
      <c r="L1" s="240"/>
      <c r="M1" s="4"/>
      <c r="N1" s="4"/>
      <c r="O1" s="19"/>
      <c r="P1" s="19"/>
      <c r="Q1" s="19"/>
      <c r="R1" s="19"/>
      <c r="S1" s="19"/>
      <c r="T1" s="19"/>
      <c r="U1" s="19"/>
      <c r="V1" s="19"/>
      <c r="W1" s="43"/>
      <c r="X1" s="43"/>
      <c r="Y1" s="19"/>
    </row>
    <row r="2" spans="1:25" ht="55.5" customHeight="1">
      <c r="A2" s="489" t="s">
        <v>453</v>
      </c>
      <c r="B2" s="489"/>
      <c r="C2" s="489"/>
      <c r="D2" s="489"/>
      <c r="E2" s="489"/>
      <c r="F2" s="490"/>
      <c r="G2" s="528"/>
      <c r="H2" s="520"/>
      <c r="I2" s="520"/>
      <c r="J2" s="520"/>
      <c r="K2" s="520"/>
      <c r="L2" s="529"/>
      <c r="M2" s="490"/>
      <c r="N2" s="490"/>
      <c r="O2" s="489"/>
      <c r="P2" s="489"/>
      <c r="Q2" s="491"/>
      <c r="R2" s="489"/>
      <c r="S2" s="489"/>
      <c r="T2" s="489"/>
      <c r="U2" s="489"/>
      <c r="V2" s="489"/>
      <c r="W2" s="492"/>
      <c r="X2" s="492"/>
      <c r="Y2" s="489"/>
    </row>
    <row r="3" spans="1:25" s="1" customFormat="1" ht="19.05" customHeight="1">
      <c r="A3" s="493"/>
      <c r="B3" s="494"/>
      <c r="C3" s="495"/>
      <c r="D3" s="495"/>
      <c r="E3" s="495"/>
      <c r="F3" s="495"/>
      <c r="G3" s="216"/>
      <c r="H3" s="162"/>
      <c r="I3" s="162"/>
      <c r="J3" s="162"/>
      <c r="K3" s="162"/>
      <c r="L3" s="241"/>
      <c r="M3" s="21"/>
      <c r="N3" s="495"/>
      <c r="O3" s="495"/>
      <c r="P3" s="495"/>
      <c r="Q3" s="495"/>
      <c r="R3" s="10"/>
      <c r="S3" s="22"/>
      <c r="T3" s="495"/>
      <c r="U3" s="495"/>
      <c r="V3" s="495"/>
      <c r="W3" s="496"/>
      <c r="X3" s="9" t="s">
        <v>5</v>
      </c>
      <c r="Y3" s="45"/>
    </row>
    <row r="4" spans="1:25" s="2" customFormat="1" ht="45" customHeight="1">
      <c r="A4" s="499" t="s">
        <v>6</v>
      </c>
      <c r="B4" s="500" t="s">
        <v>7</v>
      </c>
      <c r="C4" s="500" t="s">
        <v>8</v>
      </c>
      <c r="D4" s="500" t="s">
        <v>9</v>
      </c>
      <c r="E4" s="500" t="s">
        <v>10</v>
      </c>
      <c r="F4" s="500" t="s">
        <v>11</v>
      </c>
      <c r="G4" s="525" t="s">
        <v>495</v>
      </c>
      <c r="H4" s="521" t="s">
        <v>12</v>
      </c>
      <c r="I4" s="522" t="s">
        <v>439</v>
      </c>
      <c r="J4" s="522" t="s">
        <v>440</v>
      </c>
      <c r="K4" s="522" t="s">
        <v>454</v>
      </c>
      <c r="L4" s="530" t="s">
        <v>496</v>
      </c>
      <c r="M4" s="497" t="s">
        <v>13</v>
      </c>
      <c r="N4" s="497"/>
      <c r="O4" s="497"/>
      <c r="P4" s="497"/>
      <c r="Q4" s="498"/>
      <c r="R4" s="497"/>
      <c r="S4" s="497"/>
      <c r="T4" s="497"/>
      <c r="U4" s="497"/>
      <c r="V4" s="497"/>
      <c r="W4" s="500" t="s">
        <v>14</v>
      </c>
      <c r="X4" s="500" t="s">
        <v>15</v>
      </c>
      <c r="Y4" s="500" t="s">
        <v>17</v>
      </c>
    </row>
    <row r="5" spans="1:25" s="2" customFormat="1" ht="20.100000000000001" customHeight="1">
      <c r="A5" s="499"/>
      <c r="B5" s="500"/>
      <c r="C5" s="500"/>
      <c r="D5" s="500"/>
      <c r="E5" s="500"/>
      <c r="F5" s="500"/>
      <c r="G5" s="526"/>
      <c r="H5" s="521"/>
      <c r="I5" s="523"/>
      <c r="J5" s="523"/>
      <c r="K5" s="523"/>
      <c r="L5" s="531"/>
      <c r="M5" s="497" t="s">
        <v>18</v>
      </c>
      <c r="N5" s="506" t="s">
        <v>19</v>
      </c>
      <c r="O5" s="500" t="s">
        <v>20</v>
      </c>
      <c r="P5" s="500"/>
      <c r="Q5" s="498" t="s">
        <v>21</v>
      </c>
      <c r="R5" s="507"/>
      <c r="S5" s="507"/>
      <c r="T5" s="507" t="s">
        <v>22</v>
      </c>
      <c r="U5" s="507"/>
      <c r="V5" s="507"/>
      <c r="W5" s="500"/>
      <c r="X5" s="500"/>
      <c r="Y5" s="500"/>
    </row>
    <row r="6" spans="1:25" s="2" customFormat="1" ht="19.5" customHeight="1">
      <c r="A6" s="499"/>
      <c r="B6" s="500"/>
      <c r="C6" s="500"/>
      <c r="D6" s="500"/>
      <c r="E6" s="500"/>
      <c r="F6" s="500"/>
      <c r="G6" s="526"/>
      <c r="H6" s="521"/>
      <c r="I6" s="523"/>
      <c r="J6" s="523"/>
      <c r="K6" s="523"/>
      <c r="L6" s="531"/>
      <c r="M6" s="497"/>
      <c r="N6" s="506"/>
      <c r="O6" s="500"/>
      <c r="P6" s="500"/>
      <c r="Q6" s="498"/>
      <c r="R6" s="507"/>
      <c r="S6" s="507"/>
      <c r="T6" s="507"/>
      <c r="U6" s="507"/>
      <c r="V6" s="507"/>
      <c r="W6" s="500"/>
      <c r="X6" s="500"/>
      <c r="Y6" s="500"/>
    </row>
    <row r="7" spans="1:25" s="2" customFormat="1" ht="18" customHeight="1">
      <c r="A7" s="499"/>
      <c r="B7" s="500"/>
      <c r="C7" s="500"/>
      <c r="D7" s="500"/>
      <c r="E7" s="500"/>
      <c r="F7" s="500"/>
      <c r="G7" s="526"/>
      <c r="H7" s="521"/>
      <c r="I7" s="523"/>
      <c r="J7" s="523"/>
      <c r="K7" s="523"/>
      <c r="L7" s="531"/>
      <c r="M7" s="497"/>
      <c r="N7" s="506"/>
      <c r="O7" s="500"/>
      <c r="P7" s="500"/>
      <c r="Q7" s="498"/>
      <c r="R7" s="507"/>
      <c r="S7" s="507"/>
      <c r="T7" s="507"/>
      <c r="U7" s="507"/>
      <c r="V7" s="507"/>
      <c r="W7" s="500"/>
      <c r="X7" s="500"/>
      <c r="Y7" s="500"/>
    </row>
    <row r="8" spans="1:25" s="2" customFormat="1" ht="91.05" customHeight="1">
      <c r="A8" s="499"/>
      <c r="B8" s="500"/>
      <c r="C8" s="500"/>
      <c r="D8" s="500"/>
      <c r="E8" s="500"/>
      <c r="F8" s="500"/>
      <c r="G8" s="527"/>
      <c r="H8" s="521"/>
      <c r="I8" s="524"/>
      <c r="J8" s="524"/>
      <c r="K8" s="524"/>
      <c r="L8" s="532"/>
      <c r="M8" s="497"/>
      <c r="N8" s="506"/>
      <c r="O8" s="218" t="s">
        <v>23</v>
      </c>
      <c r="P8" s="218" t="s">
        <v>24</v>
      </c>
      <c r="Q8" s="274" t="s">
        <v>25</v>
      </c>
      <c r="R8" s="275" t="s">
        <v>26</v>
      </c>
      <c r="S8" s="275" t="s">
        <v>27</v>
      </c>
      <c r="T8" s="275" t="s">
        <v>25</v>
      </c>
      <c r="U8" s="275" t="s">
        <v>28</v>
      </c>
      <c r="V8" s="275" t="s">
        <v>29</v>
      </c>
      <c r="W8" s="500"/>
      <c r="X8" s="500"/>
      <c r="Y8" s="500"/>
    </row>
    <row r="9" spans="1:25" s="3" customFormat="1" ht="40.950000000000003" customHeight="1">
      <c r="A9" s="499" t="s">
        <v>30</v>
      </c>
      <c r="B9" s="499"/>
      <c r="C9" s="499"/>
      <c r="D9" s="499"/>
      <c r="E9" s="499"/>
      <c r="F9" s="499"/>
      <c r="G9" s="220">
        <f>SUM(G11:G37)</f>
        <v>17712</v>
      </c>
      <c r="H9" s="222">
        <f>H10+H21+H30+H35</f>
        <v>13756</v>
      </c>
      <c r="I9" s="222">
        <f>I10+I21+I30+I35</f>
        <v>5631</v>
      </c>
      <c r="J9" s="222">
        <f>J10+J21+J30+J35</f>
        <v>4505</v>
      </c>
      <c r="K9" s="222">
        <f>K10+K21+K30+K35</f>
        <v>3620</v>
      </c>
      <c r="L9" s="431">
        <v>3972</v>
      </c>
      <c r="M9" s="243"/>
      <c r="N9" s="244"/>
      <c r="O9" s="218"/>
      <c r="P9" s="218"/>
      <c r="Q9" s="274"/>
      <c r="R9" s="275"/>
      <c r="S9" s="275"/>
      <c r="T9" s="275"/>
      <c r="U9" s="275"/>
      <c r="V9" s="275"/>
      <c r="W9" s="218"/>
      <c r="X9" s="218"/>
      <c r="Y9" s="218"/>
    </row>
    <row r="10" spans="1:25" s="3" customFormat="1" ht="42" customHeight="1">
      <c r="A10" s="217"/>
      <c r="B10" s="500" t="s">
        <v>31</v>
      </c>
      <c r="C10" s="500"/>
      <c r="D10" s="500"/>
      <c r="E10" s="500"/>
      <c r="F10" s="501"/>
      <c r="G10" s="221"/>
      <c r="H10" s="222">
        <f>SUM(H11:H20)</f>
        <v>8630</v>
      </c>
      <c r="I10" s="222">
        <f>SUM(I11:I20)</f>
        <v>2930</v>
      </c>
      <c r="J10" s="222">
        <f>SUM(J11:J20)</f>
        <v>2700</v>
      </c>
      <c r="K10" s="222">
        <f>SUM(K11:K20)</f>
        <v>3000</v>
      </c>
      <c r="L10" s="431"/>
      <c r="M10" s="243"/>
      <c r="N10" s="244"/>
      <c r="O10" s="218"/>
      <c r="P10" s="218"/>
      <c r="Q10" s="274"/>
      <c r="R10" s="275"/>
      <c r="S10" s="275"/>
      <c r="T10" s="275" t="s">
        <v>32</v>
      </c>
      <c r="U10" s="275"/>
      <c r="V10" s="275"/>
      <c r="W10" s="218"/>
      <c r="X10" s="218"/>
      <c r="Y10" s="218"/>
    </row>
    <row r="11" spans="1:25" s="205" customFormat="1" ht="52.95" customHeight="1">
      <c r="A11" s="223">
        <v>1</v>
      </c>
      <c r="B11" s="223" t="s">
        <v>455</v>
      </c>
      <c r="C11" s="223" t="s">
        <v>34</v>
      </c>
      <c r="D11" s="224" t="s">
        <v>152</v>
      </c>
      <c r="E11" s="223" t="s">
        <v>173</v>
      </c>
      <c r="F11" s="224" t="s">
        <v>50</v>
      </c>
      <c r="G11" s="222">
        <v>2000</v>
      </c>
      <c r="H11" s="222">
        <f t="shared" ref="H11:H20" si="0">I11+J11+K11</f>
        <v>2000</v>
      </c>
      <c r="I11" s="245"/>
      <c r="J11" s="245"/>
      <c r="K11" s="198">
        <v>2000</v>
      </c>
      <c r="L11" s="246">
        <f t="shared" ref="L11:L20" si="1">G11-H11</f>
        <v>0</v>
      </c>
      <c r="M11" s="224" t="s">
        <v>51</v>
      </c>
      <c r="N11" s="224" t="s">
        <v>52</v>
      </c>
      <c r="O11" s="223">
        <v>19</v>
      </c>
      <c r="P11" s="223">
        <v>153</v>
      </c>
      <c r="Q11" s="223">
        <v>0.76</v>
      </c>
      <c r="R11" s="223">
        <v>1.2E-2</v>
      </c>
      <c r="S11" s="223">
        <v>0.75</v>
      </c>
      <c r="T11" s="223">
        <v>3.05</v>
      </c>
      <c r="U11" s="223">
        <v>4.8000000000000001E-2</v>
      </c>
      <c r="V11" s="223">
        <v>3</v>
      </c>
      <c r="W11" s="223" t="s">
        <v>46</v>
      </c>
      <c r="X11" s="223" t="s">
        <v>446</v>
      </c>
    </row>
    <row r="12" spans="1:25" s="100" customFormat="1" ht="189" customHeight="1">
      <c r="A12" s="223">
        <v>2</v>
      </c>
      <c r="B12" s="224" t="s">
        <v>426</v>
      </c>
      <c r="C12" s="224" t="s">
        <v>34</v>
      </c>
      <c r="D12" s="224" t="s">
        <v>152</v>
      </c>
      <c r="E12" s="224" t="s">
        <v>441</v>
      </c>
      <c r="F12" s="224" t="s">
        <v>456</v>
      </c>
      <c r="G12" s="222">
        <v>2400</v>
      </c>
      <c r="H12" s="222">
        <f t="shared" si="0"/>
        <v>1700</v>
      </c>
      <c r="I12" s="223">
        <v>1300</v>
      </c>
      <c r="J12" s="223">
        <v>400</v>
      </c>
      <c r="K12" s="223"/>
      <c r="L12" s="246">
        <f t="shared" si="1"/>
        <v>700</v>
      </c>
      <c r="M12" s="224" t="s">
        <v>443</v>
      </c>
      <c r="N12" s="224" t="s">
        <v>444</v>
      </c>
      <c r="O12" s="223">
        <v>19</v>
      </c>
      <c r="P12" s="223">
        <v>153</v>
      </c>
      <c r="Q12" s="223">
        <f>R12+S12</f>
        <v>0.5665</v>
      </c>
      <c r="R12" s="223">
        <v>3.6900000000000002E-2</v>
      </c>
      <c r="S12" s="223">
        <v>0.52959999999999996</v>
      </c>
      <c r="T12" s="223">
        <f>U12+V12</f>
        <v>1.9200999999999999</v>
      </c>
      <c r="U12" s="223">
        <v>0.12909999999999999</v>
      </c>
      <c r="V12" s="223">
        <v>1.7909999999999999</v>
      </c>
      <c r="W12" s="223" t="s">
        <v>68</v>
      </c>
      <c r="X12" s="223" t="s">
        <v>60</v>
      </c>
      <c r="Y12" s="265"/>
    </row>
    <row r="13" spans="1:25" s="206" customFormat="1" ht="144" customHeight="1">
      <c r="A13" s="223">
        <v>3</v>
      </c>
      <c r="B13" s="223" t="s">
        <v>457</v>
      </c>
      <c r="C13" s="223" t="s">
        <v>34</v>
      </c>
      <c r="D13" s="224" t="s">
        <v>152</v>
      </c>
      <c r="E13" s="223" t="s">
        <v>36</v>
      </c>
      <c r="F13" s="224" t="s">
        <v>458</v>
      </c>
      <c r="G13" s="222">
        <v>2200</v>
      </c>
      <c r="H13" s="222">
        <f t="shared" si="0"/>
        <v>1200</v>
      </c>
      <c r="I13" s="247">
        <v>1000</v>
      </c>
      <c r="J13" s="247"/>
      <c r="K13" s="247">
        <v>200</v>
      </c>
      <c r="L13" s="246">
        <f t="shared" si="1"/>
        <v>1000</v>
      </c>
      <c r="M13" s="224" t="s">
        <v>66</v>
      </c>
      <c r="N13" s="224" t="s">
        <v>67</v>
      </c>
      <c r="O13" s="223">
        <v>19</v>
      </c>
      <c r="P13" s="223">
        <v>153</v>
      </c>
      <c r="Q13" s="223">
        <v>0.13</v>
      </c>
      <c r="R13" s="223">
        <v>0.03</v>
      </c>
      <c r="S13" s="223">
        <v>0.1</v>
      </c>
      <c r="T13" s="223">
        <v>0.4</v>
      </c>
      <c r="U13" s="223">
        <v>0.1</v>
      </c>
      <c r="V13" s="223">
        <v>0.3</v>
      </c>
      <c r="W13" s="223" t="s">
        <v>68</v>
      </c>
      <c r="X13" s="223" t="s">
        <v>459</v>
      </c>
      <c r="Y13" s="198"/>
    </row>
    <row r="14" spans="1:25" s="206" customFormat="1" ht="337.05" customHeight="1">
      <c r="A14" s="223">
        <v>4</v>
      </c>
      <c r="B14" s="223" t="s">
        <v>427</v>
      </c>
      <c r="C14" s="223" t="s">
        <v>125</v>
      </c>
      <c r="D14" s="223" t="s">
        <v>35</v>
      </c>
      <c r="E14" s="223" t="s">
        <v>36</v>
      </c>
      <c r="F14" s="225" t="s">
        <v>497</v>
      </c>
      <c r="G14" s="225">
        <v>1000</v>
      </c>
      <c r="H14" s="222">
        <f t="shared" si="0"/>
        <v>800</v>
      </c>
      <c r="I14" s="247"/>
      <c r="J14" s="247">
        <v>800</v>
      </c>
      <c r="K14" s="247"/>
      <c r="L14" s="248">
        <f t="shared" si="1"/>
        <v>200</v>
      </c>
      <c r="M14" s="224" t="s">
        <v>449</v>
      </c>
      <c r="N14" s="224" t="s">
        <v>450</v>
      </c>
      <c r="O14" s="223">
        <v>19</v>
      </c>
      <c r="P14" s="223">
        <v>153</v>
      </c>
      <c r="Q14" s="223">
        <v>5.4999999999999997E-3</v>
      </c>
      <c r="R14" s="223">
        <v>2.0999999999999999E-3</v>
      </c>
      <c r="S14" s="223">
        <v>3.3999999999999998E-3</v>
      </c>
      <c r="T14" s="223">
        <v>1.8200000000000001E-2</v>
      </c>
      <c r="U14" s="223">
        <v>6.3E-3</v>
      </c>
      <c r="V14" s="223">
        <v>1.1900000000000001E-2</v>
      </c>
      <c r="W14" s="223" t="s">
        <v>68</v>
      </c>
      <c r="X14" s="223" t="s">
        <v>461</v>
      </c>
      <c r="Y14" s="198"/>
    </row>
    <row r="15" spans="1:25" s="206" customFormat="1" ht="277.05" customHeight="1">
      <c r="A15" s="223">
        <v>5</v>
      </c>
      <c r="B15" s="223" t="s">
        <v>462</v>
      </c>
      <c r="C15" s="223" t="s">
        <v>34</v>
      </c>
      <c r="D15" s="224" t="s">
        <v>152</v>
      </c>
      <c r="E15" s="223" t="s">
        <v>36</v>
      </c>
      <c r="F15" s="225" t="s">
        <v>463</v>
      </c>
      <c r="G15" s="225">
        <v>1000</v>
      </c>
      <c r="H15" s="222">
        <f t="shared" si="0"/>
        <v>500</v>
      </c>
      <c r="I15" s="247"/>
      <c r="J15" s="247">
        <v>500</v>
      </c>
      <c r="K15" s="247"/>
      <c r="L15" s="248">
        <f t="shared" si="1"/>
        <v>500</v>
      </c>
      <c r="M15" s="224" t="s">
        <v>464</v>
      </c>
      <c r="N15" s="224" t="s">
        <v>100</v>
      </c>
      <c r="O15" s="223"/>
      <c r="P15" s="223">
        <v>23</v>
      </c>
      <c r="Q15" s="223">
        <v>0.1</v>
      </c>
      <c r="R15" s="223">
        <v>7.0000000000000001E-3</v>
      </c>
      <c r="S15" s="223">
        <v>9.1999999999999998E-2</v>
      </c>
      <c r="T15" s="223">
        <v>0.19600000000000001</v>
      </c>
      <c r="U15" s="223">
        <v>1.7999999999999999E-2</v>
      </c>
      <c r="V15" s="223">
        <v>0.17799999999999999</v>
      </c>
      <c r="W15" s="223" t="s">
        <v>46</v>
      </c>
      <c r="X15" s="223" t="s">
        <v>47</v>
      </c>
      <c r="Y15" s="198"/>
    </row>
    <row r="16" spans="1:25" s="206" customFormat="1" ht="277.05" customHeight="1">
      <c r="A16" s="223">
        <v>6</v>
      </c>
      <c r="B16" s="223" t="s">
        <v>465</v>
      </c>
      <c r="C16" s="223" t="s">
        <v>34</v>
      </c>
      <c r="D16" s="224" t="s">
        <v>152</v>
      </c>
      <c r="E16" s="223" t="s">
        <v>36</v>
      </c>
      <c r="F16" s="224" t="s">
        <v>466</v>
      </c>
      <c r="G16" s="225">
        <v>800</v>
      </c>
      <c r="H16" s="222">
        <f t="shared" si="0"/>
        <v>400</v>
      </c>
      <c r="I16" s="198"/>
      <c r="J16" s="198">
        <v>400</v>
      </c>
      <c r="K16" s="198"/>
      <c r="L16" s="248">
        <f t="shared" si="1"/>
        <v>400</v>
      </c>
      <c r="M16" s="224" t="s">
        <v>38</v>
      </c>
      <c r="N16" s="224" t="s">
        <v>39</v>
      </c>
      <c r="O16" s="223"/>
      <c r="P16" s="223">
        <v>3</v>
      </c>
      <c r="Q16" s="223" t="s">
        <v>40</v>
      </c>
      <c r="R16" s="223" t="s">
        <v>41</v>
      </c>
      <c r="S16" s="223" t="s">
        <v>42</v>
      </c>
      <c r="T16" s="223" t="s">
        <v>43</v>
      </c>
      <c r="U16" s="223" t="s">
        <v>44</v>
      </c>
      <c r="V16" s="223" t="s">
        <v>45</v>
      </c>
      <c r="W16" s="223" t="s">
        <v>46</v>
      </c>
      <c r="X16" s="223" t="s">
        <v>446</v>
      </c>
      <c r="Y16" s="198"/>
    </row>
    <row r="17" spans="1:40" s="206" customFormat="1" ht="43.95" customHeight="1">
      <c r="A17" s="223">
        <v>7</v>
      </c>
      <c r="B17" s="223" t="s">
        <v>172</v>
      </c>
      <c r="C17" s="223" t="s">
        <v>34</v>
      </c>
      <c r="D17" s="224" t="s">
        <v>152</v>
      </c>
      <c r="E17" s="223" t="s">
        <v>173</v>
      </c>
      <c r="F17" s="224" t="s">
        <v>174</v>
      </c>
      <c r="G17" s="225">
        <v>630</v>
      </c>
      <c r="H17" s="222">
        <f t="shared" si="0"/>
        <v>630</v>
      </c>
      <c r="I17" s="247">
        <v>630</v>
      </c>
      <c r="J17" s="247"/>
      <c r="K17" s="247"/>
      <c r="L17" s="248">
        <f t="shared" si="1"/>
        <v>0</v>
      </c>
      <c r="M17" s="224" t="s">
        <v>175</v>
      </c>
      <c r="N17" s="224"/>
      <c r="O17" s="223">
        <v>19</v>
      </c>
      <c r="P17" s="223">
        <v>153</v>
      </c>
      <c r="Q17" s="223">
        <f>R17+S17</f>
        <v>0.5665</v>
      </c>
      <c r="R17" s="223">
        <v>3.6900000000000002E-2</v>
      </c>
      <c r="S17" s="223">
        <v>0.52959999999999996</v>
      </c>
      <c r="T17" s="223">
        <f>U17+V17</f>
        <v>1.9200999999999999</v>
      </c>
      <c r="U17" s="223">
        <v>0.12909999999999999</v>
      </c>
      <c r="V17" s="223">
        <v>1.7909999999999999</v>
      </c>
      <c r="W17" s="223" t="s">
        <v>46</v>
      </c>
      <c r="X17" s="223" t="s">
        <v>176</v>
      </c>
      <c r="Y17" s="198"/>
    </row>
    <row r="18" spans="1:40" s="206" customFormat="1" ht="43.95" customHeight="1">
      <c r="A18" s="223">
        <v>8</v>
      </c>
      <c r="B18" s="223" t="s">
        <v>498</v>
      </c>
      <c r="C18" s="223" t="s">
        <v>34</v>
      </c>
      <c r="D18" s="224" t="s">
        <v>152</v>
      </c>
      <c r="E18" s="223" t="s">
        <v>468</v>
      </c>
      <c r="F18" s="224" t="s">
        <v>469</v>
      </c>
      <c r="G18" s="225">
        <v>400</v>
      </c>
      <c r="H18" s="222">
        <f t="shared" si="0"/>
        <v>300</v>
      </c>
      <c r="I18" s="247"/>
      <c r="J18" s="247">
        <v>300</v>
      </c>
      <c r="K18" s="247"/>
      <c r="L18" s="248">
        <f t="shared" si="1"/>
        <v>100</v>
      </c>
      <c r="M18" s="224"/>
      <c r="N18" s="224"/>
      <c r="O18" s="223"/>
      <c r="P18" s="223"/>
      <c r="Q18" s="223"/>
      <c r="R18" s="223"/>
      <c r="S18" s="223"/>
      <c r="T18" s="223"/>
      <c r="U18" s="223"/>
      <c r="V18" s="223"/>
      <c r="W18" s="223"/>
      <c r="X18" s="223"/>
      <c r="Y18" s="198"/>
    </row>
    <row r="19" spans="1:40" s="207" customFormat="1" ht="81" customHeight="1">
      <c r="A19" s="223">
        <v>9</v>
      </c>
      <c r="B19" s="227" t="s">
        <v>475</v>
      </c>
      <c r="C19" s="228" t="s">
        <v>34</v>
      </c>
      <c r="D19" s="223" t="s">
        <v>168</v>
      </c>
      <c r="E19" s="228" t="s">
        <v>36</v>
      </c>
      <c r="F19" s="227" t="s">
        <v>62</v>
      </c>
      <c r="G19" s="428">
        <v>800</v>
      </c>
      <c r="H19" s="222">
        <f t="shared" si="0"/>
        <v>800</v>
      </c>
      <c r="I19" s="249"/>
      <c r="J19" s="249"/>
      <c r="K19" s="249">
        <v>800</v>
      </c>
      <c r="L19" s="248">
        <f t="shared" si="1"/>
        <v>0</v>
      </c>
      <c r="M19" s="227" t="s">
        <v>63</v>
      </c>
      <c r="N19" s="227" t="s">
        <v>63</v>
      </c>
      <c r="O19" s="228">
        <v>19</v>
      </c>
      <c r="P19" s="228">
        <v>153</v>
      </c>
      <c r="Q19" s="228">
        <f>R19+S19</f>
        <v>0.5665</v>
      </c>
      <c r="R19" s="228">
        <v>3.6900000000000002E-2</v>
      </c>
      <c r="S19" s="228">
        <v>0.52959999999999996</v>
      </c>
      <c r="T19" s="228">
        <f>U19+V19</f>
        <v>1.9200999999999999</v>
      </c>
      <c r="U19" s="228">
        <v>0.12909999999999999</v>
      </c>
      <c r="V19" s="228">
        <v>1.7909999999999999</v>
      </c>
      <c r="W19" s="228" t="s">
        <v>68</v>
      </c>
      <c r="X19" s="228" t="s">
        <v>36</v>
      </c>
    </row>
    <row r="20" spans="1:40" s="12" customFormat="1" ht="148.05000000000001" customHeight="1">
      <c r="A20" s="223">
        <v>10</v>
      </c>
      <c r="B20" s="223" t="s">
        <v>188</v>
      </c>
      <c r="C20" s="224" t="s">
        <v>34</v>
      </c>
      <c r="D20" s="224" t="s">
        <v>152</v>
      </c>
      <c r="E20" s="223" t="s">
        <v>173</v>
      </c>
      <c r="F20" s="224" t="s">
        <v>189</v>
      </c>
      <c r="G20" s="225">
        <v>523</v>
      </c>
      <c r="H20" s="222">
        <f t="shared" si="0"/>
        <v>300</v>
      </c>
      <c r="I20" s="247"/>
      <c r="J20" s="247">
        <v>300</v>
      </c>
      <c r="K20" s="247"/>
      <c r="L20" s="248">
        <f t="shared" si="1"/>
        <v>223</v>
      </c>
      <c r="M20" s="224" t="s">
        <v>190</v>
      </c>
      <c r="N20" s="224" t="s">
        <v>191</v>
      </c>
      <c r="O20" s="223" t="s">
        <v>68</v>
      </c>
      <c r="P20" s="223" t="s">
        <v>192</v>
      </c>
      <c r="Q20" s="228">
        <v>19</v>
      </c>
      <c r="R20" s="228">
        <v>153</v>
      </c>
      <c r="S20" s="282">
        <v>0.5665</v>
      </c>
      <c r="T20" s="282">
        <v>1.9200999999999999</v>
      </c>
      <c r="U20" s="282"/>
      <c r="V20" s="267"/>
      <c r="W20" s="228" t="s">
        <v>59</v>
      </c>
      <c r="X20" s="228" t="s">
        <v>193</v>
      </c>
      <c r="Y20" s="267"/>
    </row>
    <row r="21" spans="1:40" s="205" customFormat="1" ht="40.950000000000003" customHeight="1">
      <c r="A21" s="226"/>
      <c r="B21" s="502" t="s">
        <v>194</v>
      </c>
      <c r="C21" s="502"/>
      <c r="D21" s="502"/>
      <c r="E21" s="502"/>
      <c r="F21" s="502"/>
      <c r="G21" s="226"/>
      <c r="H21" s="222">
        <f>SUM(H22:H29)</f>
        <v>3528</v>
      </c>
      <c r="I21" s="222">
        <f>SUM(I22:I29)</f>
        <v>2159</v>
      </c>
      <c r="J21" s="222">
        <f>SUM(J22:J29)</f>
        <v>1369</v>
      </c>
      <c r="K21" s="222">
        <f>SUM(K22:K29)</f>
        <v>0</v>
      </c>
      <c r="L21" s="248"/>
      <c r="M21" s="225"/>
      <c r="N21" s="225"/>
      <c r="O21" s="226"/>
      <c r="P21" s="226"/>
      <c r="Q21" s="226"/>
      <c r="R21" s="226"/>
      <c r="S21" s="226"/>
      <c r="T21" s="226"/>
      <c r="U21" s="226"/>
      <c r="V21" s="226"/>
      <c r="W21" s="226"/>
      <c r="X21" s="226"/>
      <c r="Y21" s="245"/>
    </row>
    <row r="22" spans="1:40" s="206" customFormat="1" ht="43.95" customHeight="1">
      <c r="A22" s="223">
        <v>11</v>
      </c>
      <c r="B22" s="223" t="s">
        <v>428</v>
      </c>
      <c r="C22" s="223" t="s">
        <v>34</v>
      </c>
      <c r="D22" s="223" t="s">
        <v>168</v>
      </c>
      <c r="E22" s="223" t="s">
        <v>173</v>
      </c>
      <c r="F22" s="224" t="s">
        <v>470</v>
      </c>
      <c r="G22" s="225">
        <v>900</v>
      </c>
      <c r="H22" s="222">
        <f t="shared" ref="H22:H29" si="2">I22+J22+K22</f>
        <v>900</v>
      </c>
      <c r="I22" s="247">
        <v>600</v>
      </c>
      <c r="J22" s="247">
        <v>300</v>
      </c>
      <c r="K22" s="247"/>
      <c r="L22" s="248">
        <f t="shared" ref="L22:L29" si="3">G22-H22</f>
        <v>0</v>
      </c>
      <c r="M22" s="224"/>
      <c r="N22" s="224"/>
      <c r="O22" s="223"/>
      <c r="P22" s="223"/>
      <c r="Q22" s="223"/>
      <c r="R22" s="223"/>
      <c r="S22" s="223"/>
      <c r="T22" s="223"/>
      <c r="U22" s="223"/>
      <c r="V22" s="223"/>
      <c r="W22" s="223" t="s">
        <v>173</v>
      </c>
      <c r="X22" s="223" t="s">
        <v>471</v>
      </c>
      <c r="Y22" s="198"/>
    </row>
    <row r="23" spans="1:40" s="206" customFormat="1" ht="43.95" customHeight="1">
      <c r="A23" s="223">
        <v>12</v>
      </c>
      <c r="B23" s="223" t="s">
        <v>429</v>
      </c>
      <c r="C23" s="223" t="s">
        <v>34</v>
      </c>
      <c r="D23" s="223" t="s">
        <v>168</v>
      </c>
      <c r="E23" s="223" t="s">
        <v>472</v>
      </c>
      <c r="F23" s="224" t="s">
        <v>473</v>
      </c>
      <c r="G23" s="225">
        <v>600</v>
      </c>
      <c r="H23" s="222">
        <f t="shared" si="2"/>
        <v>400</v>
      </c>
      <c r="I23" s="247"/>
      <c r="J23" s="247">
        <v>400</v>
      </c>
      <c r="K23" s="247"/>
      <c r="L23" s="248">
        <f t="shared" si="3"/>
        <v>200</v>
      </c>
      <c r="M23" s="224"/>
      <c r="N23" s="224"/>
      <c r="O23" s="223"/>
      <c r="P23" s="223"/>
      <c r="Q23" s="223"/>
      <c r="R23" s="223"/>
      <c r="S23" s="223"/>
      <c r="T23" s="223"/>
      <c r="U23" s="223"/>
      <c r="V23" s="223"/>
      <c r="W23" s="223" t="s">
        <v>142</v>
      </c>
      <c r="X23" s="223" t="s">
        <v>474</v>
      </c>
      <c r="Y23" s="198"/>
    </row>
    <row r="24" spans="1:40" s="12" customFormat="1" ht="112.95" customHeight="1">
      <c r="A24" s="223">
        <v>13</v>
      </c>
      <c r="B24" s="223" t="s">
        <v>318</v>
      </c>
      <c r="C24" s="223" t="s">
        <v>34</v>
      </c>
      <c r="D24" s="223" t="s">
        <v>152</v>
      </c>
      <c r="E24" s="223" t="s">
        <v>319</v>
      </c>
      <c r="F24" s="224" t="s">
        <v>478</v>
      </c>
      <c r="G24" s="225">
        <v>227</v>
      </c>
      <c r="H24" s="222">
        <f t="shared" si="2"/>
        <v>227</v>
      </c>
      <c r="I24" s="247">
        <v>227</v>
      </c>
      <c r="J24" s="250"/>
      <c r="K24" s="250"/>
      <c r="L24" s="248">
        <f t="shared" si="3"/>
        <v>0</v>
      </c>
      <c r="M24" s="233" t="s">
        <v>321</v>
      </c>
      <c r="N24" s="224"/>
      <c r="O24" s="223"/>
      <c r="P24" s="223"/>
      <c r="Q24" s="198">
        <v>0.01</v>
      </c>
      <c r="R24" s="276">
        <v>0</v>
      </c>
      <c r="S24" s="276">
        <v>0</v>
      </c>
      <c r="T24" s="276">
        <v>0.01</v>
      </c>
      <c r="U24" s="276">
        <v>0</v>
      </c>
      <c r="V24" s="276" t="s">
        <v>322</v>
      </c>
      <c r="W24" s="223" t="s">
        <v>323</v>
      </c>
      <c r="X24" s="223" t="s">
        <v>479</v>
      </c>
      <c r="Y24" s="267"/>
    </row>
    <row r="25" spans="1:40" s="207" customFormat="1" ht="81" customHeight="1">
      <c r="A25" s="223">
        <v>14</v>
      </c>
      <c r="B25" s="227" t="s">
        <v>476</v>
      </c>
      <c r="C25" s="228" t="s">
        <v>34</v>
      </c>
      <c r="D25" s="223" t="s">
        <v>168</v>
      </c>
      <c r="E25" s="228" t="s">
        <v>36</v>
      </c>
      <c r="F25" s="227" t="s">
        <v>477</v>
      </c>
      <c r="G25" s="428">
        <v>200</v>
      </c>
      <c r="H25" s="222">
        <f t="shared" si="2"/>
        <v>200</v>
      </c>
      <c r="I25" s="249"/>
      <c r="J25" s="249">
        <v>200</v>
      </c>
      <c r="K25" s="249"/>
      <c r="L25" s="248">
        <f t="shared" si="3"/>
        <v>0</v>
      </c>
      <c r="M25" s="227"/>
      <c r="N25" s="227"/>
      <c r="O25" s="228"/>
      <c r="P25" s="228"/>
      <c r="Q25" s="228"/>
      <c r="R25" s="228"/>
      <c r="S25" s="228"/>
      <c r="T25" s="228"/>
      <c r="U25" s="228"/>
      <c r="V25" s="228"/>
      <c r="W25" s="228"/>
      <c r="X25" s="228"/>
    </row>
    <row r="26" spans="1:40" s="208" customFormat="1" ht="85.05" customHeight="1">
      <c r="A26" s="223">
        <v>15</v>
      </c>
      <c r="B26" s="223" t="s">
        <v>366</v>
      </c>
      <c r="C26" s="223" t="s">
        <v>34</v>
      </c>
      <c r="D26" s="223">
        <v>2024</v>
      </c>
      <c r="E26" s="198" t="s">
        <v>142</v>
      </c>
      <c r="F26" s="224" t="s">
        <v>367</v>
      </c>
      <c r="G26" s="225">
        <v>400</v>
      </c>
      <c r="H26" s="222">
        <f t="shared" si="2"/>
        <v>400</v>
      </c>
      <c r="I26" s="247">
        <v>300</v>
      </c>
      <c r="J26" s="247">
        <v>100</v>
      </c>
      <c r="K26" s="247"/>
      <c r="L26" s="248">
        <f t="shared" si="3"/>
        <v>0</v>
      </c>
      <c r="M26" s="233" t="s">
        <v>368</v>
      </c>
      <c r="N26" s="251"/>
      <c r="O26" s="247">
        <v>15</v>
      </c>
      <c r="P26" s="247">
        <v>5647</v>
      </c>
      <c r="Q26" s="247">
        <v>487</v>
      </c>
      <c r="R26" s="247">
        <v>516</v>
      </c>
      <c r="S26" s="247">
        <v>22476</v>
      </c>
      <c r="T26" s="247">
        <v>1601</v>
      </c>
      <c r="U26" s="247">
        <v>20875</v>
      </c>
      <c r="V26" s="223"/>
      <c r="W26" s="223" t="s">
        <v>480</v>
      </c>
      <c r="X26" s="223" t="s">
        <v>481</v>
      </c>
      <c r="Y26" s="223"/>
    </row>
    <row r="27" spans="1:40" s="12" customFormat="1" ht="135" customHeight="1">
      <c r="A27" s="223">
        <v>16</v>
      </c>
      <c r="B27" s="223" t="s">
        <v>371</v>
      </c>
      <c r="C27" s="224" t="s">
        <v>34</v>
      </c>
      <c r="D27" s="224" t="s">
        <v>152</v>
      </c>
      <c r="E27" s="223" t="s">
        <v>173</v>
      </c>
      <c r="F27" s="224" t="s">
        <v>499</v>
      </c>
      <c r="G27" s="225">
        <v>800</v>
      </c>
      <c r="H27" s="222">
        <f t="shared" si="2"/>
        <v>800</v>
      </c>
      <c r="I27" s="247">
        <v>500</v>
      </c>
      <c r="J27" s="247">
        <v>300</v>
      </c>
      <c r="K27" s="247"/>
      <c r="L27" s="248">
        <f t="shared" si="3"/>
        <v>0</v>
      </c>
      <c r="M27" s="224" t="s">
        <v>373</v>
      </c>
      <c r="N27" s="224" t="s">
        <v>373</v>
      </c>
      <c r="O27" s="223"/>
      <c r="P27" s="223">
        <v>10</v>
      </c>
      <c r="Q27" s="223">
        <v>0.55679999999999996</v>
      </c>
      <c r="R27" s="277"/>
      <c r="S27" s="277">
        <v>0.55679999999999996</v>
      </c>
      <c r="T27" s="277">
        <v>1.5504</v>
      </c>
      <c r="U27" s="277"/>
      <c r="V27" s="277">
        <v>1.5504</v>
      </c>
      <c r="W27" s="252" t="s">
        <v>374</v>
      </c>
      <c r="X27" s="252" t="s">
        <v>375</v>
      </c>
      <c r="Y27" s="267"/>
    </row>
    <row r="28" spans="1:40" s="12" customFormat="1" ht="205.95" customHeight="1">
      <c r="A28" s="223">
        <v>17</v>
      </c>
      <c r="B28" s="223" t="s">
        <v>482</v>
      </c>
      <c r="C28" s="224" t="s">
        <v>34</v>
      </c>
      <c r="D28" s="224" t="s">
        <v>152</v>
      </c>
      <c r="E28" s="223" t="s">
        <v>173</v>
      </c>
      <c r="F28" s="224" t="s">
        <v>500</v>
      </c>
      <c r="G28" s="225">
        <v>1200</v>
      </c>
      <c r="H28" s="222">
        <f t="shared" si="2"/>
        <v>572</v>
      </c>
      <c r="I28" s="247">
        <v>532</v>
      </c>
      <c r="J28" s="247">
        <v>40</v>
      </c>
      <c r="K28" s="247"/>
      <c r="L28" s="248">
        <f t="shared" si="3"/>
        <v>628</v>
      </c>
      <c r="M28" s="224" t="s">
        <v>378</v>
      </c>
      <c r="N28" s="224" t="s">
        <v>379</v>
      </c>
      <c r="O28" s="223">
        <v>19</v>
      </c>
      <c r="P28" s="223">
        <v>153</v>
      </c>
      <c r="Q28" s="223">
        <f>R28+S28</f>
        <v>0.5665</v>
      </c>
      <c r="R28" s="277">
        <v>3.6900000000000002E-2</v>
      </c>
      <c r="S28" s="277">
        <v>0.52959999999999996</v>
      </c>
      <c r="T28" s="277">
        <f>U28+V28</f>
        <v>1.9200999999999999</v>
      </c>
      <c r="U28" s="277">
        <v>0.12909999999999999</v>
      </c>
      <c r="V28" s="277">
        <v>1.7909999999999999</v>
      </c>
      <c r="W28" s="252" t="s">
        <v>484</v>
      </c>
      <c r="X28" s="252" t="s">
        <v>485</v>
      </c>
      <c r="Y28" s="267"/>
    </row>
    <row r="29" spans="1:40" s="209" customFormat="1" ht="166.05" customHeight="1">
      <c r="A29" s="223">
        <v>18</v>
      </c>
      <c r="B29" s="223" t="s">
        <v>256</v>
      </c>
      <c r="C29" s="223" t="s">
        <v>34</v>
      </c>
      <c r="D29" s="223" t="s">
        <v>152</v>
      </c>
      <c r="E29" s="223" t="s">
        <v>173</v>
      </c>
      <c r="F29" s="224" t="s">
        <v>501</v>
      </c>
      <c r="G29" s="225">
        <v>34</v>
      </c>
      <c r="H29" s="222">
        <f t="shared" si="2"/>
        <v>29</v>
      </c>
      <c r="I29" s="223"/>
      <c r="J29" s="223">
        <v>29</v>
      </c>
      <c r="K29" s="209">
        <v>0</v>
      </c>
      <c r="L29" s="248">
        <f t="shared" si="3"/>
        <v>5</v>
      </c>
      <c r="M29" s="224" t="s">
        <v>258</v>
      </c>
      <c r="N29" s="224" t="s">
        <v>259</v>
      </c>
      <c r="O29" s="223">
        <v>19</v>
      </c>
      <c r="P29" s="223">
        <v>153</v>
      </c>
      <c r="Q29" s="223">
        <f>R29+S29</f>
        <v>0.5665</v>
      </c>
      <c r="R29" s="223">
        <v>3.6900000000000002E-2</v>
      </c>
      <c r="S29" s="223">
        <v>0.52959999999999996</v>
      </c>
      <c r="T29" s="223">
        <f>U29+V29</f>
        <v>1.9200999999999999</v>
      </c>
      <c r="U29" s="223">
        <v>0.12909999999999999</v>
      </c>
      <c r="V29" s="223">
        <v>1.7909999999999999</v>
      </c>
      <c r="W29" s="223" t="s">
        <v>260</v>
      </c>
      <c r="X29" s="223" t="s">
        <v>260</v>
      </c>
      <c r="Z29" s="13"/>
      <c r="AA29" s="13"/>
      <c r="AB29" s="13"/>
      <c r="AC29" s="13"/>
      <c r="AD29" s="13"/>
      <c r="AE29" s="13"/>
      <c r="AF29" s="13"/>
      <c r="AG29" s="13"/>
      <c r="AH29" s="13"/>
      <c r="AI29" s="13"/>
      <c r="AJ29" s="13"/>
      <c r="AK29" s="13"/>
      <c r="AL29" s="13"/>
      <c r="AM29" s="13"/>
      <c r="AN29" s="13"/>
    </row>
    <row r="30" spans="1:40" s="210" customFormat="1" ht="34.950000000000003" customHeight="1">
      <c r="A30" s="223"/>
      <c r="B30" s="503" t="s">
        <v>381</v>
      </c>
      <c r="C30" s="504"/>
      <c r="D30" s="504"/>
      <c r="E30" s="504"/>
      <c r="F30" s="505"/>
      <c r="G30" s="230"/>
      <c r="H30" s="222">
        <f>SUM(H31:H34)</f>
        <v>815.2</v>
      </c>
      <c r="I30" s="222">
        <f>SUM(I31:I34)</f>
        <v>0</v>
      </c>
      <c r="J30" s="222">
        <f>SUM(J31:J34)</f>
        <v>195.2</v>
      </c>
      <c r="K30" s="222">
        <f>SUM(K31:K34)</f>
        <v>620</v>
      </c>
      <c r="L30" s="248"/>
      <c r="M30" s="253"/>
      <c r="N30" s="253"/>
      <c r="O30" s="235"/>
      <c r="P30" s="235"/>
      <c r="Q30" s="278"/>
      <c r="R30" s="279"/>
      <c r="S30" s="279"/>
      <c r="T30" s="279"/>
      <c r="U30" s="279"/>
      <c r="V30" s="279"/>
      <c r="W30" s="254"/>
      <c r="X30" s="254"/>
      <c r="Y30" s="235"/>
      <c r="Z30" s="268"/>
      <c r="AA30" s="268"/>
      <c r="AB30" s="268"/>
      <c r="AC30" s="268"/>
      <c r="AD30" s="268"/>
      <c r="AE30" s="268"/>
      <c r="AF30" s="268"/>
      <c r="AG30" s="268"/>
      <c r="AH30" s="268"/>
      <c r="AI30" s="268"/>
      <c r="AJ30" s="268"/>
      <c r="AK30" s="268"/>
      <c r="AL30" s="268"/>
      <c r="AM30" s="268"/>
      <c r="AN30" s="268"/>
    </row>
    <row r="31" spans="1:40" s="206" customFormat="1" ht="172.05" customHeight="1">
      <c r="A31" s="223">
        <v>19</v>
      </c>
      <c r="B31" s="223" t="s">
        <v>486</v>
      </c>
      <c r="C31" s="223" t="s">
        <v>34</v>
      </c>
      <c r="D31" s="223" t="s">
        <v>383</v>
      </c>
      <c r="E31" s="223" t="s">
        <v>384</v>
      </c>
      <c r="F31" s="224" t="s">
        <v>487</v>
      </c>
      <c r="G31" s="225">
        <v>106</v>
      </c>
      <c r="H31" s="222">
        <f>I31+J31+K31</f>
        <v>106</v>
      </c>
      <c r="I31" s="247"/>
      <c r="J31" s="247"/>
      <c r="K31" s="247">
        <v>106</v>
      </c>
      <c r="L31" s="248">
        <f>G31-H31</f>
        <v>0</v>
      </c>
      <c r="M31" s="224" t="s">
        <v>390</v>
      </c>
      <c r="N31" s="224" t="s">
        <v>390</v>
      </c>
      <c r="O31" s="223">
        <v>19</v>
      </c>
      <c r="P31" s="223">
        <v>153</v>
      </c>
      <c r="Q31" s="223">
        <f>R31+S31</f>
        <v>0.5665</v>
      </c>
      <c r="R31" s="277">
        <v>3.6900000000000002E-2</v>
      </c>
      <c r="S31" s="277">
        <v>0.52959999999999996</v>
      </c>
      <c r="T31" s="277">
        <f>U31+V31</f>
        <v>1.9200999999999999</v>
      </c>
      <c r="U31" s="277">
        <v>0.12909999999999999</v>
      </c>
      <c r="V31" s="277">
        <v>1.7909999999999999</v>
      </c>
      <c r="W31" s="228" t="s">
        <v>488</v>
      </c>
      <c r="X31" s="228" t="s">
        <v>488</v>
      </c>
      <c r="Y31" s="198"/>
    </row>
    <row r="32" spans="1:40" s="211" customFormat="1" ht="289.95" customHeight="1">
      <c r="A32" s="223">
        <v>20</v>
      </c>
      <c r="B32" s="232" t="s">
        <v>381</v>
      </c>
      <c r="C32" s="232" t="s">
        <v>391</v>
      </c>
      <c r="D32" s="232" t="s">
        <v>152</v>
      </c>
      <c r="E32" s="232" t="s">
        <v>392</v>
      </c>
      <c r="F32" s="233" t="s">
        <v>393</v>
      </c>
      <c r="G32" s="429">
        <v>178</v>
      </c>
      <c r="H32" s="222">
        <f>I32+J32+K32</f>
        <v>178</v>
      </c>
      <c r="I32" s="247"/>
      <c r="J32" s="247"/>
      <c r="K32" s="247">
        <v>178</v>
      </c>
      <c r="L32" s="255">
        <f>G32-H32</f>
        <v>0</v>
      </c>
      <c r="M32" s="233" t="s">
        <v>394</v>
      </c>
      <c r="N32" s="233" t="s">
        <v>394</v>
      </c>
      <c r="O32" s="223">
        <v>19</v>
      </c>
      <c r="P32" s="223">
        <v>153</v>
      </c>
      <c r="Q32" s="223">
        <f>R32+S32</f>
        <v>0.5665</v>
      </c>
      <c r="R32" s="277">
        <v>3.6900000000000002E-2</v>
      </c>
      <c r="S32" s="277">
        <v>0.52959999999999996</v>
      </c>
      <c r="T32" s="277">
        <f>U32+V32</f>
        <v>1.9200999999999999</v>
      </c>
      <c r="U32" s="277">
        <v>0.12909999999999999</v>
      </c>
      <c r="V32" s="277">
        <v>1.7909999999999999</v>
      </c>
      <c r="W32" s="228" t="s">
        <v>396</v>
      </c>
      <c r="X32" s="228" t="s">
        <v>396</v>
      </c>
      <c r="Y32" s="269"/>
      <c r="Z32" s="270"/>
      <c r="AA32" s="270"/>
      <c r="AB32" s="270"/>
      <c r="AC32" s="270"/>
      <c r="AD32" s="270"/>
      <c r="AE32" s="270"/>
      <c r="AF32" s="270"/>
      <c r="AG32" s="270"/>
      <c r="AH32" s="270"/>
      <c r="AI32" s="270"/>
      <c r="AJ32" s="270"/>
      <c r="AK32" s="270"/>
      <c r="AL32" s="270"/>
      <c r="AM32" s="270"/>
    </row>
    <row r="33" spans="1:25" s="207" customFormat="1" ht="135" customHeight="1">
      <c r="A33" s="223">
        <v>21</v>
      </c>
      <c r="B33" s="232" t="s">
        <v>433</v>
      </c>
      <c r="C33" s="233" t="s">
        <v>34</v>
      </c>
      <c r="D33" s="233" t="s">
        <v>152</v>
      </c>
      <c r="E33" s="232" t="s">
        <v>397</v>
      </c>
      <c r="F33" s="233" t="s">
        <v>489</v>
      </c>
      <c r="G33" s="429">
        <v>275</v>
      </c>
      <c r="H33" s="222">
        <f>I33+J33+K33</f>
        <v>275</v>
      </c>
      <c r="I33" s="247"/>
      <c r="J33" s="247"/>
      <c r="K33" s="247">
        <v>275</v>
      </c>
      <c r="L33" s="255">
        <f>G33-H33</f>
        <v>0</v>
      </c>
      <c r="M33" s="233" t="s">
        <v>399</v>
      </c>
      <c r="N33" s="233" t="s">
        <v>399</v>
      </c>
      <c r="O33" s="223">
        <v>19</v>
      </c>
      <c r="P33" s="223">
        <v>153</v>
      </c>
      <c r="Q33" s="223">
        <f>R33+S33</f>
        <v>0.5665</v>
      </c>
      <c r="R33" s="277">
        <v>3.6900000000000002E-2</v>
      </c>
      <c r="S33" s="277">
        <v>0.52959999999999996</v>
      </c>
      <c r="T33" s="277">
        <f>U33+V33</f>
        <v>1.9200999999999999</v>
      </c>
      <c r="U33" s="277">
        <v>0.12909999999999999</v>
      </c>
      <c r="V33" s="277">
        <v>1.7909999999999999</v>
      </c>
      <c r="W33" s="232" t="s">
        <v>490</v>
      </c>
      <c r="X33" s="232" t="s">
        <v>491</v>
      </c>
      <c r="Y33" s="249"/>
    </row>
    <row r="34" spans="1:25" s="205" customFormat="1" ht="172.05" customHeight="1">
      <c r="A34" s="223">
        <v>22</v>
      </c>
      <c r="B34" s="232" t="s">
        <v>407</v>
      </c>
      <c r="C34" s="233" t="s">
        <v>34</v>
      </c>
      <c r="D34" s="233" t="s">
        <v>152</v>
      </c>
      <c r="E34" s="232" t="s">
        <v>392</v>
      </c>
      <c r="F34" s="233" t="s">
        <v>492</v>
      </c>
      <c r="G34" s="429">
        <v>256.2</v>
      </c>
      <c r="H34" s="222">
        <f>I34+J34+K34</f>
        <v>256.2</v>
      </c>
      <c r="I34" s="256"/>
      <c r="J34" s="256">
        <v>195.2</v>
      </c>
      <c r="K34" s="256">
        <v>61</v>
      </c>
      <c r="L34" s="255">
        <f>G34-H34</f>
        <v>0</v>
      </c>
      <c r="M34" s="233" t="s">
        <v>493</v>
      </c>
      <c r="N34" s="233" t="s">
        <v>404</v>
      </c>
      <c r="O34" s="223">
        <v>19</v>
      </c>
      <c r="P34" s="223">
        <v>153</v>
      </c>
      <c r="Q34" s="223">
        <f>R34+S34</f>
        <v>0.5665</v>
      </c>
      <c r="R34" s="277">
        <v>3.6900000000000002E-2</v>
      </c>
      <c r="S34" s="277">
        <v>0.52959999999999996</v>
      </c>
      <c r="T34" s="277">
        <f>U34+V34</f>
        <v>1.9200999999999999</v>
      </c>
      <c r="U34" s="277">
        <v>0.12909999999999999</v>
      </c>
      <c r="V34" s="277">
        <v>1.7909999999999999</v>
      </c>
      <c r="W34" s="232" t="s">
        <v>405</v>
      </c>
      <c r="X34" s="232" t="s">
        <v>406</v>
      </c>
      <c r="Y34" s="245"/>
    </row>
    <row r="35" spans="1:25" ht="52.95" customHeight="1">
      <c r="A35" s="223"/>
      <c r="B35" s="503" t="s">
        <v>410</v>
      </c>
      <c r="C35" s="504"/>
      <c r="D35" s="504"/>
      <c r="E35" s="504"/>
      <c r="F35" s="505"/>
      <c r="G35" s="230"/>
      <c r="H35" s="418">
        <f>H36+H37</f>
        <v>782.8</v>
      </c>
      <c r="I35" s="418">
        <f>I36+I37</f>
        <v>542</v>
      </c>
      <c r="J35" s="418">
        <f>J36+J37</f>
        <v>240.8</v>
      </c>
      <c r="K35" s="222">
        <f>K36+K37</f>
        <v>0</v>
      </c>
      <c r="L35" s="248"/>
      <c r="M35" s="259"/>
      <c r="N35" s="259"/>
      <c r="O35" s="271"/>
      <c r="P35" s="271"/>
      <c r="Q35" s="280"/>
      <c r="R35" s="281"/>
      <c r="S35" s="281"/>
      <c r="T35" s="281"/>
      <c r="U35" s="281"/>
      <c r="V35" s="281"/>
      <c r="W35" s="260"/>
      <c r="X35" s="260"/>
      <c r="Y35" s="271"/>
    </row>
    <row r="36" spans="1:25" s="207" customFormat="1" ht="61.05" customHeight="1">
      <c r="A36" s="223">
        <v>23</v>
      </c>
      <c r="B36" s="228" t="s">
        <v>411</v>
      </c>
      <c r="C36" s="228" t="s">
        <v>391</v>
      </c>
      <c r="D36" s="228" t="s">
        <v>383</v>
      </c>
      <c r="E36" s="228"/>
      <c r="F36" s="227" t="s">
        <v>412</v>
      </c>
      <c r="G36" s="428">
        <v>542</v>
      </c>
      <c r="H36" s="222">
        <f>I36+J36+K36</f>
        <v>542</v>
      </c>
      <c r="I36" s="261">
        <v>542</v>
      </c>
      <c r="J36" s="261"/>
      <c r="K36" s="261"/>
      <c r="L36" s="248">
        <f>G36-H36</f>
        <v>0</v>
      </c>
      <c r="M36" s="227" t="s">
        <v>413</v>
      </c>
      <c r="N36" s="227" t="s">
        <v>413</v>
      </c>
      <c r="O36" s="228">
        <v>19</v>
      </c>
      <c r="P36" s="228">
        <v>153</v>
      </c>
      <c r="Q36" s="282">
        <v>0.1019</v>
      </c>
      <c r="R36" s="282">
        <v>0.1019</v>
      </c>
      <c r="S36" s="283"/>
      <c r="T36" s="284">
        <v>0.39850000000000002</v>
      </c>
      <c r="U36" s="284">
        <v>0.39850000000000002</v>
      </c>
      <c r="V36" s="283"/>
      <c r="W36" s="228" t="s">
        <v>59</v>
      </c>
      <c r="X36" s="228" t="s">
        <v>414</v>
      </c>
      <c r="Y36" s="249"/>
    </row>
    <row r="37" spans="1:25" s="12" customFormat="1" ht="88.95" customHeight="1">
      <c r="A37" s="223">
        <v>24</v>
      </c>
      <c r="B37" s="228" t="s">
        <v>415</v>
      </c>
      <c r="C37" s="228" t="s">
        <v>34</v>
      </c>
      <c r="D37" s="228" t="s">
        <v>383</v>
      </c>
      <c r="E37" s="228" t="s">
        <v>173</v>
      </c>
      <c r="F37" s="227" t="s">
        <v>416</v>
      </c>
      <c r="G37" s="428">
        <v>240.8</v>
      </c>
      <c r="H37" s="418">
        <f>I37+J37+K37</f>
        <v>240.8</v>
      </c>
      <c r="I37" s="262"/>
      <c r="J37" s="262">
        <v>240.8</v>
      </c>
      <c r="K37" s="262"/>
      <c r="L37" s="248">
        <f>G37-H37</f>
        <v>0</v>
      </c>
      <c r="M37" s="228" t="s">
        <v>417</v>
      </c>
      <c r="N37" s="228" t="s">
        <v>418</v>
      </c>
      <c r="O37" s="223">
        <v>19</v>
      </c>
      <c r="P37" s="223">
        <v>153</v>
      </c>
      <c r="Q37" s="223">
        <f>R37+S37</f>
        <v>0.5665</v>
      </c>
      <c r="R37" s="277">
        <v>3.6900000000000002E-2</v>
      </c>
      <c r="S37" s="277">
        <v>0.52959999999999996</v>
      </c>
      <c r="T37" s="277">
        <f>U37+V37</f>
        <v>1.9200999999999999</v>
      </c>
      <c r="U37" s="277">
        <v>0.12909999999999999</v>
      </c>
      <c r="V37" s="277">
        <v>1.7909999999999999</v>
      </c>
      <c r="W37" s="228" t="s">
        <v>68</v>
      </c>
      <c r="X37" s="228" t="s">
        <v>173</v>
      </c>
      <c r="Y37" s="267"/>
    </row>
  </sheetData>
  <autoFilter ref="A1:Y37" xr:uid="{00000000-0009-0000-0000-000007000000}"/>
  <mergeCells count="31">
    <mergeCell ref="W4:W8"/>
    <mergeCell ref="X4:X8"/>
    <mergeCell ref="Y4:Y8"/>
    <mergeCell ref="O5:P7"/>
    <mergeCell ref="Q5:S7"/>
    <mergeCell ref="T5:V7"/>
    <mergeCell ref="B35:F35"/>
    <mergeCell ref="A4:A8"/>
    <mergeCell ref="B4:B8"/>
    <mergeCell ref="C4:C8"/>
    <mergeCell ref="D4:D8"/>
    <mergeCell ref="E4:E8"/>
    <mergeCell ref="F4:F8"/>
    <mergeCell ref="M4:V4"/>
    <mergeCell ref="A9:F9"/>
    <mergeCell ref="B10:F10"/>
    <mergeCell ref="B21:F21"/>
    <mergeCell ref="B30:F30"/>
    <mergeCell ref="G4:G8"/>
    <mergeCell ref="H4:H8"/>
    <mergeCell ref="I4:I8"/>
    <mergeCell ref="J4:J8"/>
    <mergeCell ref="K4:K8"/>
    <mergeCell ref="L4:L8"/>
    <mergeCell ref="M5:M8"/>
    <mergeCell ref="N5:N8"/>
    <mergeCell ref="A2:Y2"/>
    <mergeCell ref="A3:B3"/>
    <mergeCell ref="C3:F3"/>
    <mergeCell ref="N3:Q3"/>
    <mergeCell ref="T3:W3"/>
  </mergeCells>
  <phoneticPr fontId="105"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37"/>
  <sheetViews>
    <sheetView workbookViewId="0">
      <selection activeCell="F15" sqref="F15"/>
    </sheetView>
  </sheetViews>
  <sheetFormatPr defaultColWidth="9" defaultRowHeight="14.25" customHeight="1"/>
  <cols>
    <col min="1" max="1" width="5.6328125" style="13" customWidth="1"/>
    <col min="2" max="2" width="13.81640625" style="13" customWidth="1"/>
    <col min="3" max="3" width="9.453125" style="13" customWidth="1"/>
    <col min="4" max="5" width="13.36328125" style="13" customWidth="1"/>
    <col min="6" max="6" width="10.1796875" style="432" customWidth="1"/>
    <col min="7" max="7" width="42.6328125" style="14" customWidth="1"/>
    <col min="8" max="8" width="10.6328125" style="425" customWidth="1"/>
    <col min="9" max="12" width="11.36328125" style="130" customWidth="1"/>
    <col min="13" max="13" width="11.36328125" style="213" customWidth="1"/>
    <col min="14" max="14" width="22.36328125" style="15" customWidth="1"/>
    <col min="15" max="15" width="23.81640625" style="15" customWidth="1"/>
    <col min="16" max="16" width="9" style="16" customWidth="1"/>
    <col min="17" max="17" width="10.81640625" style="16" customWidth="1"/>
    <col min="18" max="18" width="6.81640625" style="13" customWidth="1"/>
    <col min="19" max="36" width="9" style="17"/>
    <col min="37" max="40" width="9" style="18"/>
  </cols>
  <sheetData>
    <row r="1" spans="1:18" ht="25.5" customHeight="1">
      <c r="A1" s="4" t="s">
        <v>494</v>
      </c>
      <c r="B1" s="4"/>
      <c r="C1" s="4"/>
      <c r="D1" s="19"/>
      <c r="E1" s="19"/>
      <c r="F1" s="433"/>
      <c r="G1" s="4"/>
      <c r="H1" s="426"/>
      <c r="I1" s="131"/>
      <c r="J1" s="131"/>
      <c r="K1" s="131"/>
      <c r="L1" s="131"/>
      <c r="M1" s="240"/>
      <c r="N1" s="4"/>
      <c r="O1" s="4"/>
      <c r="P1" s="43"/>
      <c r="Q1" s="43"/>
      <c r="R1" s="19"/>
    </row>
    <row r="2" spans="1:18" ht="55.5" customHeight="1">
      <c r="A2" s="489" t="s">
        <v>453</v>
      </c>
      <c r="B2" s="489"/>
      <c r="C2" s="489"/>
      <c r="D2" s="489"/>
      <c r="E2" s="489"/>
      <c r="F2" s="533"/>
      <c r="G2" s="490"/>
      <c r="H2" s="528"/>
      <c r="I2" s="520"/>
      <c r="J2" s="520"/>
      <c r="K2" s="520"/>
      <c r="L2" s="520"/>
      <c r="M2" s="529"/>
      <c r="N2" s="490"/>
      <c r="O2" s="490"/>
      <c r="P2" s="492"/>
      <c r="Q2" s="492"/>
      <c r="R2" s="489"/>
    </row>
    <row r="3" spans="1:18" s="1" customFormat="1" ht="19.05" customHeight="1">
      <c r="A3" s="493"/>
      <c r="B3" s="493"/>
      <c r="C3" s="493"/>
      <c r="D3" s="494"/>
      <c r="E3" s="10"/>
      <c r="F3" s="534"/>
      <c r="G3" s="495"/>
      <c r="H3" s="216"/>
      <c r="I3" s="162"/>
      <c r="J3" s="162"/>
      <c r="K3" s="162"/>
      <c r="L3" s="162"/>
      <c r="M3" s="241"/>
      <c r="N3" s="21"/>
      <c r="O3" s="22"/>
      <c r="P3" s="44"/>
      <c r="Q3" s="9" t="s">
        <v>5</v>
      </c>
      <c r="R3" s="45"/>
    </row>
    <row r="4" spans="1:18" s="2" customFormat="1" ht="91.05" customHeight="1">
      <c r="A4" s="499" t="s">
        <v>6</v>
      </c>
      <c r="B4" s="217"/>
      <c r="C4" s="217"/>
      <c r="D4" s="500" t="s">
        <v>502</v>
      </c>
      <c r="E4" s="525" t="s">
        <v>503</v>
      </c>
      <c r="F4" s="543" t="s">
        <v>504</v>
      </c>
      <c r="G4" s="500" t="s">
        <v>11</v>
      </c>
      <c r="H4" s="525" t="s">
        <v>505</v>
      </c>
      <c r="I4" s="521" t="s">
        <v>506</v>
      </c>
      <c r="J4" s="521"/>
      <c r="K4" s="521"/>
      <c r="L4" s="521"/>
      <c r="M4" s="521"/>
      <c r="N4" s="497" t="s">
        <v>13</v>
      </c>
      <c r="O4" s="497"/>
      <c r="P4" s="500" t="s">
        <v>14</v>
      </c>
      <c r="Q4" s="500" t="s">
        <v>15</v>
      </c>
      <c r="R4" s="500" t="s">
        <v>17</v>
      </c>
    </row>
    <row r="5" spans="1:18" s="2" customFormat="1" ht="20.100000000000001" customHeight="1">
      <c r="A5" s="499"/>
      <c r="B5" s="525" t="s">
        <v>507</v>
      </c>
      <c r="C5" s="540" t="s">
        <v>508</v>
      </c>
      <c r="D5" s="500"/>
      <c r="E5" s="526"/>
      <c r="F5" s="543"/>
      <c r="G5" s="500"/>
      <c r="H5" s="526"/>
      <c r="I5" s="521" t="s">
        <v>509</v>
      </c>
      <c r="J5" s="521" t="s">
        <v>510</v>
      </c>
      <c r="K5" s="521" t="s">
        <v>511</v>
      </c>
      <c r="L5" s="521" t="s">
        <v>512</v>
      </c>
      <c r="M5" s="544" t="s">
        <v>513</v>
      </c>
      <c r="N5" s="497" t="s">
        <v>514</v>
      </c>
      <c r="O5" s="497" t="s">
        <v>515</v>
      </c>
      <c r="P5" s="500"/>
      <c r="Q5" s="500"/>
      <c r="R5" s="500"/>
    </row>
    <row r="6" spans="1:18" s="2" customFormat="1" ht="19.5" customHeight="1">
      <c r="A6" s="499"/>
      <c r="B6" s="526"/>
      <c r="C6" s="541"/>
      <c r="D6" s="500"/>
      <c r="E6" s="526"/>
      <c r="F6" s="543"/>
      <c r="G6" s="500"/>
      <c r="H6" s="526"/>
      <c r="I6" s="521"/>
      <c r="J6" s="521"/>
      <c r="K6" s="521"/>
      <c r="L6" s="521"/>
      <c r="M6" s="544"/>
      <c r="N6" s="497"/>
      <c r="O6" s="497"/>
      <c r="P6" s="500"/>
      <c r="Q6" s="500"/>
      <c r="R6" s="500"/>
    </row>
    <row r="7" spans="1:18" s="2" customFormat="1" ht="18" customHeight="1">
      <c r="A7" s="499"/>
      <c r="B7" s="526"/>
      <c r="C7" s="541"/>
      <c r="D7" s="500"/>
      <c r="E7" s="526"/>
      <c r="F7" s="543"/>
      <c r="G7" s="500"/>
      <c r="H7" s="526"/>
      <c r="I7" s="521"/>
      <c r="J7" s="521"/>
      <c r="K7" s="521"/>
      <c r="L7" s="521"/>
      <c r="M7" s="544"/>
      <c r="N7" s="497"/>
      <c r="O7" s="497"/>
      <c r="P7" s="500"/>
      <c r="Q7" s="500"/>
      <c r="R7" s="500"/>
    </row>
    <row r="8" spans="1:18" s="2" customFormat="1" ht="91.05" customHeight="1">
      <c r="A8" s="499"/>
      <c r="B8" s="527"/>
      <c r="C8" s="542"/>
      <c r="D8" s="500"/>
      <c r="E8" s="527"/>
      <c r="F8" s="543"/>
      <c r="G8" s="500"/>
      <c r="H8" s="527"/>
      <c r="I8" s="521"/>
      <c r="J8" s="521"/>
      <c r="K8" s="521"/>
      <c r="L8" s="521"/>
      <c r="M8" s="544"/>
      <c r="N8" s="497"/>
      <c r="O8" s="497"/>
      <c r="P8" s="500"/>
      <c r="Q8" s="500"/>
      <c r="R8" s="500"/>
    </row>
    <row r="9" spans="1:18" s="3" customFormat="1" ht="40.950000000000003" customHeight="1">
      <c r="A9" s="499" t="s">
        <v>30</v>
      </c>
      <c r="B9" s="499"/>
      <c r="C9" s="499"/>
      <c r="D9" s="499"/>
      <c r="E9" s="499"/>
      <c r="F9" s="535"/>
      <c r="G9" s="499"/>
      <c r="H9" s="220">
        <f>SUM(H10+H20+H29+H34)</f>
        <v>17712</v>
      </c>
      <c r="I9" s="222">
        <f>I10+I20+I29+I34</f>
        <v>13756</v>
      </c>
      <c r="J9" s="222">
        <f>J10+J20+J29+J34</f>
        <v>5631</v>
      </c>
      <c r="K9" s="222">
        <f>K10+K20+K29+K34</f>
        <v>4505</v>
      </c>
      <c r="L9" s="222">
        <f>L10+L20+L29+L34</f>
        <v>3620</v>
      </c>
      <c r="M9" s="431">
        <v>3972</v>
      </c>
      <c r="N9" s="243"/>
      <c r="O9" s="244"/>
      <c r="P9" s="218"/>
      <c r="Q9" s="218"/>
      <c r="R9" s="218"/>
    </row>
    <row r="10" spans="1:18" s="3" customFormat="1" ht="42" customHeight="1">
      <c r="A10" s="217"/>
      <c r="B10" s="500" t="s">
        <v>516</v>
      </c>
      <c r="C10" s="500"/>
      <c r="D10" s="500"/>
      <c r="E10" s="500"/>
      <c r="F10" s="500"/>
      <c r="G10" s="500"/>
      <c r="H10" s="427">
        <f t="shared" ref="H10:M10" si="0">SUM(H11:H19)</f>
        <v>11230</v>
      </c>
      <c r="I10" s="427">
        <f t="shared" si="0"/>
        <v>8330</v>
      </c>
      <c r="J10" s="221">
        <f t="shared" si="0"/>
        <v>2930</v>
      </c>
      <c r="K10" s="221">
        <f t="shared" si="0"/>
        <v>2400</v>
      </c>
      <c r="L10" s="221">
        <f t="shared" si="0"/>
        <v>3000</v>
      </c>
      <c r="M10" s="427">
        <f t="shared" si="0"/>
        <v>2900</v>
      </c>
      <c r="N10" s="243"/>
      <c r="O10" s="244"/>
      <c r="P10" s="218"/>
      <c r="Q10" s="218"/>
      <c r="R10" s="218"/>
    </row>
    <row r="11" spans="1:18" s="205" customFormat="1" ht="52.95" customHeight="1">
      <c r="A11" s="337">
        <v>1</v>
      </c>
      <c r="B11" s="337" t="s">
        <v>173</v>
      </c>
      <c r="C11" s="337"/>
      <c r="D11" s="337" t="s">
        <v>455</v>
      </c>
      <c r="E11" s="337"/>
      <c r="F11" s="434" t="s">
        <v>152</v>
      </c>
      <c r="G11" s="435" t="s">
        <v>50</v>
      </c>
      <c r="H11" s="222">
        <v>2000</v>
      </c>
      <c r="I11" s="222">
        <f t="shared" ref="I11:I19" si="1">J11+K11+L11</f>
        <v>2000</v>
      </c>
      <c r="J11" s="245"/>
      <c r="K11" s="245"/>
      <c r="L11" s="198">
        <v>2000</v>
      </c>
      <c r="M11" s="246">
        <f t="shared" ref="M11:M19" si="2">H11-I11</f>
        <v>0</v>
      </c>
      <c r="N11" s="224" t="s">
        <v>51</v>
      </c>
      <c r="O11" s="224" t="s">
        <v>52</v>
      </c>
      <c r="P11" s="223" t="s">
        <v>46</v>
      </c>
      <c r="Q11" s="223" t="s">
        <v>446</v>
      </c>
    </row>
    <row r="12" spans="1:18" s="100" customFormat="1" ht="189" customHeight="1">
      <c r="A12" s="223">
        <v>2</v>
      </c>
      <c r="B12" s="224" t="s">
        <v>441</v>
      </c>
      <c r="C12" s="223"/>
      <c r="D12" s="224" t="s">
        <v>426</v>
      </c>
      <c r="E12" s="224"/>
      <c r="F12" s="436" t="s">
        <v>152</v>
      </c>
      <c r="G12" s="224" t="s">
        <v>456</v>
      </c>
      <c r="H12" s="222">
        <v>2400</v>
      </c>
      <c r="I12" s="222">
        <f t="shared" si="1"/>
        <v>1700</v>
      </c>
      <c r="J12" s="223">
        <v>1300</v>
      </c>
      <c r="K12" s="223">
        <v>400</v>
      </c>
      <c r="L12" s="223"/>
      <c r="M12" s="246">
        <f t="shared" si="2"/>
        <v>700</v>
      </c>
      <c r="N12" s="224" t="s">
        <v>443</v>
      </c>
      <c r="O12" s="224" t="s">
        <v>444</v>
      </c>
      <c r="P12" s="223" t="s">
        <v>68</v>
      </c>
      <c r="Q12" s="223" t="s">
        <v>60</v>
      </c>
      <c r="R12" s="265"/>
    </row>
    <row r="13" spans="1:18" s="206" customFormat="1" ht="144" customHeight="1">
      <c r="A13" s="223">
        <v>3</v>
      </c>
      <c r="B13" s="223" t="s">
        <v>36</v>
      </c>
      <c r="C13" s="223"/>
      <c r="D13" s="223" t="s">
        <v>457</v>
      </c>
      <c r="E13" s="223"/>
      <c r="F13" s="436" t="s">
        <v>152</v>
      </c>
      <c r="G13" s="224" t="s">
        <v>458</v>
      </c>
      <c r="H13" s="222">
        <v>2200</v>
      </c>
      <c r="I13" s="222">
        <f t="shared" si="1"/>
        <v>1200</v>
      </c>
      <c r="J13" s="247">
        <v>1000</v>
      </c>
      <c r="K13" s="247"/>
      <c r="L13" s="247">
        <v>200</v>
      </c>
      <c r="M13" s="246">
        <f t="shared" si="2"/>
        <v>1000</v>
      </c>
      <c r="N13" s="224" t="s">
        <v>66</v>
      </c>
      <c r="O13" s="224" t="s">
        <v>67</v>
      </c>
      <c r="P13" s="223" t="s">
        <v>68</v>
      </c>
      <c r="Q13" s="223" t="s">
        <v>459</v>
      </c>
      <c r="R13" s="198"/>
    </row>
    <row r="14" spans="1:18" s="206" customFormat="1" ht="337.05" customHeight="1">
      <c r="A14" s="223">
        <v>4</v>
      </c>
      <c r="B14" s="223" t="s">
        <v>36</v>
      </c>
      <c r="C14" s="223"/>
      <c r="D14" s="223" t="s">
        <v>427</v>
      </c>
      <c r="E14" s="223"/>
      <c r="F14" s="437" t="s">
        <v>35</v>
      </c>
      <c r="G14" s="225" t="s">
        <v>497</v>
      </c>
      <c r="H14" s="225">
        <v>1000</v>
      </c>
      <c r="I14" s="222">
        <f t="shared" si="1"/>
        <v>800</v>
      </c>
      <c r="J14" s="247"/>
      <c r="K14" s="247">
        <v>800</v>
      </c>
      <c r="L14" s="247"/>
      <c r="M14" s="248">
        <f t="shared" si="2"/>
        <v>200</v>
      </c>
      <c r="N14" s="224" t="s">
        <v>449</v>
      </c>
      <c r="O14" s="224" t="s">
        <v>450</v>
      </c>
      <c r="P14" s="223" t="s">
        <v>68</v>
      </c>
      <c r="Q14" s="223" t="s">
        <v>461</v>
      </c>
      <c r="R14" s="198"/>
    </row>
    <row r="15" spans="1:18" s="206" customFormat="1" ht="277.05" customHeight="1">
      <c r="A15" s="223">
        <v>5</v>
      </c>
      <c r="B15" s="223" t="s">
        <v>36</v>
      </c>
      <c r="C15" s="223"/>
      <c r="D15" s="223" t="s">
        <v>462</v>
      </c>
      <c r="E15" s="223"/>
      <c r="F15" s="436" t="s">
        <v>152</v>
      </c>
      <c r="G15" s="225" t="s">
        <v>463</v>
      </c>
      <c r="H15" s="225">
        <v>1000</v>
      </c>
      <c r="I15" s="222">
        <f t="shared" si="1"/>
        <v>500</v>
      </c>
      <c r="J15" s="247"/>
      <c r="K15" s="247">
        <v>500</v>
      </c>
      <c r="L15" s="247"/>
      <c r="M15" s="248">
        <f t="shared" si="2"/>
        <v>500</v>
      </c>
      <c r="N15" s="224" t="s">
        <v>464</v>
      </c>
      <c r="O15" s="224" t="s">
        <v>100</v>
      </c>
      <c r="P15" s="223" t="s">
        <v>46</v>
      </c>
      <c r="Q15" s="223" t="s">
        <v>47</v>
      </c>
      <c r="R15" s="198"/>
    </row>
    <row r="16" spans="1:18" s="206" customFormat="1" ht="277.05" customHeight="1">
      <c r="A16" s="223">
        <v>6</v>
      </c>
      <c r="B16" s="223" t="s">
        <v>36</v>
      </c>
      <c r="C16" s="223"/>
      <c r="D16" s="223" t="s">
        <v>465</v>
      </c>
      <c r="E16" s="223"/>
      <c r="F16" s="436" t="s">
        <v>152</v>
      </c>
      <c r="G16" s="224" t="s">
        <v>466</v>
      </c>
      <c r="H16" s="225">
        <v>800</v>
      </c>
      <c r="I16" s="222">
        <f t="shared" si="1"/>
        <v>400</v>
      </c>
      <c r="J16" s="198"/>
      <c r="K16" s="198">
        <v>400</v>
      </c>
      <c r="L16" s="198"/>
      <c r="M16" s="248">
        <f t="shared" si="2"/>
        <v>400</v>
      </c>
      <c r="N16" s="224" t="s">
        <v>38</v>
      </c>
      <c r="O16" s="224" t="s">
        <v>39</v>
      </c>
      <c r="P16" s="223" t="s">
        <v>46</v>
      </c>
      <c r="Q16" s="223" t="s">
        <v>446</v>
      </c>
      <c r="R16" s="198"/>
    </row>
    <row r="17" spans="1:40" s="206" customFormat="1" ht="43.95" customHeight="1">
      <c r="A17" s="223">
        <v>7</v>
      </c>
      <c r="B17" s="223" t="s">
        <v>173</v>
      </c>
      <c r="C17" s="223"/>
      <c r="D17" s="223" t="s">
        <v>172</v>
      </c>
      <c r="E17" s="223"/>
      <c r="F17" s="436" t="s">
        <v>152</v>
      </c>
      <c r="G17" s="224" t="s">
        <v>174</v>
      </c>
      <c r="H17" s="225">
        <v>630</v>
      </c>
      <c r="I17" s="222">
        <f t="shared" si="1"/>
        <v>630</v>
      </c>
      <c r="J17" s="247">
        <v>630</v>
      </c>
      <c r="K17" s="247"/>
      <c r="L17" s="247"/>
      <c r="M17" s="248">
        <f t="shared" si="2"/>
        <v>0</v>
      </c>
      <c r="N17" s="224" t="s">
        <v>175</v>
      </c>
      <c r="O17" s="224"/>
      <c r="P17" s="223" t="s">
        <v>46</v>
      </c>
      <c r="Q17" s="223" t="s">
        <v>176</v>
      </c>
      <c r="R17" s="198"/>
    </row>
    <row r="18" spans="1:40" s="206" customFormat="1" ht="43.95" customHeight="1">
      <c r="A18" s="223">
        <v>8</v>
      </c>
      <c r="B18" s="223" t="s">
        <v>468</v>
      </c>
      <c r="C18" s="223"/>
      <c r="D18" s="223" t="s">
        <v>498</v>
      </c>
      <c r="E18" s="223"/>
      <c r="F18" s="436" t="s">
        <v>152</v>
      </c>
      <c r="G18" s="224" t="s">
        <v>469</v>
      </c>
      <c r="H18" s="225">
        <v>400</v>
      </c>
      <c r="I18" s="222">
        <f t="shared" si="1"/>
        <v>300</v>
      </c>
      <c r="J18" s="247"/>
      <c r="K18" s="247">
        <v>300</v>
      </c>
      <c r="L18" s="247"/>
      <c r="M18" s="248">
        <f t="shared" si="2"/>
        <v>100</v>
      </c>
      <c r="N18" s="224"/>
      <c r="O18" s="224"/>
      <c r="P18" s="223"/>
      <c r="Q18" s="223"/>
      <c r="R18" s="198"/>
    </row>
    <row r="19" spans="1:40" s="207" customFormat="1" ht="81" customHeight="1">
      <c r="A19" s="223">
        <v>9</v>
      </c>
      <c r="B19" s="228" t="s">
        <v>36</v>
      </c>
      <c r="C19" s="223"/>
      <c r="D19" s="227" t="s">
        <v>475</v>
      </c>
      <c r="E19" s="227"/>
      <c r="F19" s="437" t="s">
        <v>168</v>
      </c>
      <c r="G19" s="227" t="s">
        <v>62</v>
      </c>
      <c r="H19" s="428">
        <v>800</v>
      </c>
      <c r="I19" s="222">
        <f t="shared" si="1"/>
        <v>800</v>
      </c>
      <c r="J19" s="249"/>
      <c r="K19" s="249"/>
      <c r="L19" s="249">
        <v>800</v>
      </c>
      <c r="M19" s="248">
        <f t="shared" si="2"/>
        <v>0</v>
      </c>
      <c r="N19" s="227" t="s">
        <v>63</v>
      </c>
      <c r="O19" s="227" t="s">
        <v>63</v>
      </c>
      <c r="P19" s="228" t="s">
        <v>68</v>
      </c>
      <c r="Q19" s="228" t="s">
        <v>36</v>
      </c>
    </row>
    <row r="20" spans="1:40" s="205" customFormat="1" ht="40.950000000000003" customHeight="1">
      <c r="A20" s="226"/>
      <c r="B20" s="223"/>
      <c r="C20" s="226"/>
      <c r="D20" s="502" t="s">
        <v>194</v>
      </c>
      <c r="E20" s="502"/>
      <c r="F20" s="536"/>
      <c r="G20" s="502"/>
      <c r="H20" s="226">
        <f>H21+H22+H23+H24+H25+H26+H27+H28</f>
        <v>4361</v>
      </c>
      <c r="I20" s="222">
        <f>SUM(I21:I28)</f>
        <v>3528</v>
      </c>
      <c r="J20" s="222">
        <f>SUM(J21:J28)</f>
        <v>2159</v>
      </c>
      <c r="K20" s="222">
        <f>SUM(K21:K28)</f>
        <v>1369</v>
      </c>
      <c r="L20" s="222">
        <f>SUM(L21:L28)</f>
        <v>0</v>
      </c>
      <c r="M20" s="248"/>
      <c r="N20" s="225"/>
      <c r="O20" s="225"/>
      <c r="P20" s="226"/>
      <c r="Q20" s="226"/>
      <c r="R20" s="245"/>
    </row>
    <row r="21" spans="1:40" s="206" customFormat="1" ht="43.95" customHeight="1">
      <c r="A21" s="223">
        <v>11</v>
      </c>
      <c r="B21" s="223" t="s">
        <v>173</v>
      </c>
      <c r="C21" s="223"/>
      <c r="D21" s="223" t="s">
        <v>428</v>
      </c>
      <c r="E21" s="223"/>
      <c r="F21" s="437" t="s">
        <v>168</v>
      </c>
      <c r="G21" s="224" t="s">
        <v>470</v>
      </c>
      <c r="H21" s="225">
        <v>900</v>
      </c>
      <c r="I21" s="222">
        <f t="shared" ref="I21:I28" si="3">J21+K21+L21</f>
        <v>900</v>
      </c>
      <c r="J21" s="247">
        <v>600</v>
      </c>
      <c r="K21" s="247">
        <v>300</v>
      </c>
      <c r="L21" s="247"/>
      <c r="M21" s="248">
        <f t="shared" ref="M21:M28" si="4">H21-I21</f>
        <v>0</v>
      </c>
      <c r="N21" s="224"/>
      <c r="O21" s="224"/>
      <c r="P21" s="223" t="s">
        <v>173</v>
      </c>
      <c r="Q21" s="223" t="s">
        <v>471</v>
      </c>
      <c r="R21" s="198"/>
    </row>
    <row r="22" spans="1:40" s="206" customFormat="1" ht="43.95" customHeight="1">
      <c r="A22" s="223">
        <v>12</v>
      </c>
      <c r="B22" s="223" t="s">
        <v>472</v>
      </c>
      <c r="C22" s="223"/>
      <c r="D22" s="223" t="s">
        <v>429</v>
      </c>
      <c r="E22" s="223"/>
      <c r="F22" s="437" t="s">
        <v>168</v>
      </c>
      <c r="G22" s="224" t="s">
        <v>473</v>
      </c>
      <c r="H22" s="225">
        <v>600</v>
      </c>
      <c r="I22" s="222">
        <f t="shared" si="3"/>
        <v>400</v>
      </c>
      <c r="J22" s="247"/>
      <c r="K22" s="247">
        <v>400</v>
      </c>
      <c r="L22" s="247"/>
      <c r="M22" s="248">
        <f t="shared" si="4"/>
        <v>200</v>
      </c>
      <c r="N22" s="224"/>
      <c r="O22" s="224"/>
      <c r="P22" s="223" t="s">
        <v>142</v>
      </c>
      <c r="Q22" s="223" t="s">
        <v>474</v>
      </c>
      <c r="R22" s="198"/>
    </row>
    <row r="23" spans="1:40" s="12" customFormat="1" ht="112.95" customHeight="1">
      <c r="A23" s="223">
        <v>13</v>
      </c>
      <c r="B23" s="223" t="s">
        <v>319</v>
      </c>
      <c r="C23" s="223"/>
      <c r="D23" s="223" t="s">
        <v>318</v>
      </c>
      <c r="E23" s="223"/>
      <c r="F23" s="437" t="s">
        <v>152</v>
      </c>
      <c r="G23" s="224" t="s">
        <v>478</v>
      </c>
      <c r="H23" s="225">
        <v>227</v>
      </c>
      <c r="I23" s="222">
        <f t="shared" si="3"/>
        <v>227</v>
      </c>
      <c r="J23" s="247">
        <v>227</v>
      </c>
      <c r="K23" s="250"/>
      <c r="L23" s="250"/>
      <c r="M23" s="248">
        <f t="shared" si="4"/>
        <v>0</v>
      </c>
      <c r="N23" s="233" t="s">
        <v>321</v>
      </c>
      <c r="O23" s="224"/>
      <c r="P23" s="223" t="s">
        <v>323</v>
      </c>
      <c r="Q23" s="223" t="s">
        <v>479</v>
      </c>
      <c r="R23" s="267"/>
    </row>
    <row r="24" spans="1:40" s="207" customFormat="1" ht="81" customHeight="1">
      <c r="A24" s="223">
        <v>14</v>
      </c>
      <c r="B24" s="228" t="s">
        <v>36</v>
      </c>
      <c r="C24" s="223"/>
      <c r="D24" s="227" t="s">
        <v>476</v>
      </c>
      <c r="E24" s="227"/>
      <c r="F24" s="437" t="s">
        <v>168</v>
      </c>
      <c r="G24" s="227" t="s">
        <v>477</v>
      </c>
      <c r="H24" s="428">
        <v>200</v>
      </c>
      <c r="I24" s="222">
        <f t="shared" si="3"/>
        <v>200</v>
      </c>
      <c r="J24" s="249"/>
      <c r="K24" s="249">
        <v>200</v>
      </c>
      <c r="L24" s="249"/>
      <c r="M24" s="248">
        <f t="shared" si="4"/>
        <v>0</v>
      </c>
      <c r="N24" s="227"/>
      <c r="O24" s="227"/>
      <c r="P24" s="228"/>
      <c r="Q24" s="228"/>
    </row>
    <row r="25" spans="1:40" s="208" customFormat="1" ht="85.05" customHeight="1">
      <c r="A25" s="223">
        <v>15</v>
      </c>
      <c r="B25" s="198" t="s">
        <v>142</v>
      </c>
      <c r="C25" s="223"/>
      <c r="D25" s="223" t="s">
        <v>366</v>
      </c>
      <c r="E25" s="223"/>
      <c r="F25" s="437">
        <v>2024</v>
      </c>
      <c r="G25" s="224" t="s">
        <v>367</v>
      </c>
      <c r="H25" s="225">
        <v>400</v>
      </c>
      <c r="I25" s="222">
        <f t="shared" si="3"/>
        <v>400</v>
      </c>
      <c r="J25" s="247">
        <v>300</v>
      </c>
      <c r="K25" s="247">
        <v>100</v>
      </c>
      <c r="L25" s="247"/>
      <c r="M25" s="248">
        <f t="shared" si="4"/>
        <v>0</v>
      </c>
      <c r="N25" s="233" t="s">
        <v>368</v>
      </c>
      <c r="O25" s="251"/>
      <c r="P25" s="223" t="s">
        <v>480</v>
      </c>
      <c r="Q25" s="223" t="s">
        <v>481</v>
      </c>
      <c r="R25" s="223"/>
    </row>
    <row r="26" spans="1:40" s="12" customFormat="1" ht="135" customHeight="1">
      <c r="A26" s="223">
        <v>16</v>
      </c>
      <c r="B26" s="223" t="s">
        <v>173</v>
      </c>
      <c r="C26" s="223"/>
      <c r="D26" s="223" t="s">
        <v>371</v>
      </c>
      <c r="E26" s="223"/>
      <c r="F26" s="436" t="s">
        <v>152</v>
      </c>
      <c r="G26" s="224" t="s">
        <v>499</v>
      </c>
      <c r="H26" s="225">
        <v>800</v>
      </c>
      <c r="I26" s="222">
        <f t="shared" si="3"/>
        <v>800</v>
      </c>
      <c r="J26" s="247">
        <v>500</v>
      </c>
      <c r="K26" s="247">
        <v>300</v>
      </c>
      <c r="L26" s="247"/>
      <c r="M26" s="248">
        <f t="shared" si="4"/>
        <v>0</v>
      </c>
      <c r="N26" s="224" t="s">
        <v>373</v>
      </c>
      <c r="O26" s="224" t="s">
        <v>373</v>
      </c>
      <c r="P26" s="252" t="s">
        <v>374</v>
      </c>
      <c r="Q26" s="252" t="s">
        <v>375</v>
      </c>
      <c r="R26" s="267"/>
    </row>
    <row r="27" spans="1:40" s="12" customFormat="1" ht="205.95" customHeight="1">
      <c r="A27" s="223">
        <v>17</v>
      </c>
      <c r="B27" s="223" t="s">
        <v>173</v>
      </c>
      <c r="C27" s="223"/>
      <c r="D27" s="223" t="s">
        <v>482</v>
      </c>
      <c r="E27" s="223"/>
      <c r="F27" s="436" t="s">
        <v>152</v>
      </c>
      <c r="G27" s="224" t="s">
        <v>500</v>
      </c>
      <c r="H27" s="225">
        <v>1200</v>
      </c>
      <c r="I27" s="222">
        <f t="shared" si="3"/>
        <v>572</v>
      </c>
      <c r="J27" s="247">
        <v>532</v>
      </c>
      <c r="K27" s="247">
        <v>40</v>
      </c>
      <c r="L27" s="247"/>
      <c r="M27" s="248">
        <f t="shared" si="4"/>
        <v>628</v>
      </c>
      <c r="N27" s="224" t="s">
        <v>378</v>
      </c>
      <c r="O27" s="224" t="s">
        <v>379</v>
      </c>
      <c r="P27" s="252" t="s">
        <v>484</v>
      </c>
      <c r="Q27" s="252" t="s">
        <v>485</v>
      </c>
      <c r="R27" s="267"/>
    </row>
    <row r="28" spans="1:40" s="209" customFormat="1" ht="166.05" customHeight="1">
      <c r="A28" s="223">
        <v>18</v>
      </c>
      <c r="B28" s="223" t="s">
        <v>173</v>
      </c>
      <c r="C28" s="223"/>
      <c r="D28" s="223" t="s">
        <v>256</v>
      </c>
      <c r="E28" s="223"/>
      <c r="F28" s="437" t="s">
        <v>152</v>
      </c>
      <c r="G28" s="224" t="s">
        <v>501</v>
      </c>
      <c r="H28" s="225">
        <v>34</v>
      </c>
      <c r="I28" s="222">
        <f t="shared" si="3"/>
        <v>29</v>
      </c>
      <c r="J28" s="223"/>
      <c r="K28" s="223">
        <v>29</v>
      </c>
      <c r="L28" s="209">
        <v>0</v>
      </c>
      <c r="M28" s="248">
        <f t="shared" si="4"/>
        <v>5</v>
      </c>
      <c r="N28" s="224" t="s">
        <v>258</v>
      </c>
      <c r="O28" s="224" t="s">
        <v>259</v>
      </c>
      <c r="P28" s="223" t="s">
        <v>260</v>
      </c>
      <c r="Q28" s="223" t="s">
        <v>260</v>
      </c>
      <c r="S28" s="13"/>
      <c r="T28" s="13"/>
      <c r="U28" s="13"/>
      <c r="V28" s="13"/>
      <c r="W28" s="13"/>
      <c r="X28" s="13"/>
      <c r="Y28" s="13"/>
      <c r="Z28" s="13"/>
      <c r="AA28" s="13"/>
      <c r="AB28" s="13"/>
      <c r="AC28" s="13"/>
      <c r="AD28" s="13"/>
      <c r="AE28" s="13"/>
      <c r="AF28" s="13"/>
      <c r="AG28" s="13"/>
      <c r="AH28" s="13"/>
      <c r="AI28" s="13"/>
      <c r="AJ28" s="13"/>
      <c r="AK28" s="13"/>
      <c r="AL28" s="13"/>
      <c r="AM28" s="13"/>
      <c r="AN28" s="13"/>
    </row>
    <row r="29" spans="1:40" s="210" customFormat="1" ht="34.950000000000003" customHeight="1">
      <c r="A29" s="223"/>
      <c r="B29" s="438"/>
      <c r="C29" s="438"/>
      <c r="D29" s="503" t="s">
        <v>381</v>
      </c>
      <c r="E29" s="504"/>
      <c r="F29" s="537"/>
      <c r="G29" s="505"/>
      <c r="H29" s="230">
        <f>H30+H31+H32+H33</f>
        <v>815.2</v>
      </c>
      <c r="I29" s="418">
        <f>SUM(I30:I33)</f>
        <v>815.2</v>
      </c>
      <c r="J29" s="418">
        <f>SUM(J30:J33)</f>
        <v>0</v>
      </c>
      <c r="K29" s="418">
        <f>SUM(K30:K33)</f>
        <v>195.2</v>
      </c>
      <c r="L29" s="222">
        <f>SUM(L30:L33)</f>
        <v>620</v>
      </c>
      <c r="M29" s="248"/>
      <c r="N29" s="253"/>
      <c r="O29" s="253"/>
      <c r="P29" s="254"/>
      <c r="Q29" s="254"/>
      <c r="R29" s="235"/>
      <c r="S29" s="268"/>
      <c r="T29" s="268"/>
      <c r="U29" s="268"/>
      <c r="V29" s="268"/>
      <c r="W29" s="268"/>
      <c r="X29" s="268"/>
      <c r="Y29" s="268"/>
      <c r="Z29" s="268"/>
      <c r="AA29" s="268"/>
      <c r="AB29" s="268"/>
      <c r="AC29" s="268"/>
      <c r="AD29" s="268"/>
      <c r="AE29" s="268"/>
      <c r="AF29" s="268"/>
      <c r="AG29" s="268"/>
      <c r="AH29" s="268"/>
      <c r="AI29" s="268"/>
      <c r="AJ29" s="268"/>
    </row>
    <row r="30" spans="1:40" s="206" customFormat="1" ht="172.05" customHeight="1">
      <c r="A30" s="223">
        <v>19</v>
      </c>
      <c r="B30" s="223" t="s">
        <v>384</v>
      </c>
      <c r="C30" s="223"/>
      <c r="D30" s="223" t="s">
        <v>486</v>
      </c>
      <c r="E30" s="223"/>
      <c r="F30" s="437" t="s">
        <v>383</v>
      </c>
      <c r="G30" s="224" t="s">
        <v>487</v>
      </c>
      <c r="H30" s="225">
        <v>106</v>
      </c>
      <c r="I30" s="222">
        <f>J30+K30+L30</f>
        <v>106</v>
      </c>
      <c r="J30" s="247"/>
      <c r="K30" s="247"/>
      <c r="L30" s="247">
        <v>106</v>
      </c>
      <c r="M30" s="248">
        <f>H30-I30</f>
        <v>0</v>
      </c>
      <c r="N30" s="224" t="s">
        <v>390</v>
      </c>
      <c r="O30" s="224" t="s">
        <v>390</v>
      </c>
      <c r="P30" s="228" t="s">
        <v>488</v>
      </c>
      <c r="Q30" s="228" t="s">
        <v>488</v>
      </c>
      <c r="R30" s="198"/>
    </row>
    <row r="31" spans="1:40" s="211" customFormat="1" ht="289.95" customHeight="1">
      <c r="A31" s="223">
        <v>20</v>
      </c>
      <c r="B31" s="232" t="s">
        <v>392</v>
      </c>
      <c r="C31" s="223"/>
      <c r="D31" s="232" t="s">
        <v>381</v>
      </c>
      <c r="E31" s="232"/>
      <c r="F31" s="439" t="s">
        <v>152</v>
      </c>
      <c r="G31" s="233" t="s">
        <v>393</v>
      </c>
      <c r="H31" s="429">
        <v>178</v>
      </c>
      <c r="I31" s="222">
        <f>J31+K31+L31</f>
        <v>178</v>
      </c>
      <c r="J31" s="247"/>
      <c r="K31" s="247"/>
      <c r="L31" s="247">
        <v>178</v>
      </c>
      <c r="M31" s="255">
        <f>H31-I31</f>
        <v>0</v>
      </c>
      <c r="N31" s="233" t="s">
        <v>394</v>
      </c>
      <c r="O31" s="233" t="s">
        <v>394</v>
      </c>
      <c r="P31" s="228" t="s">
        <v>396</v>
      </c>
      <c r="Q31" s="228" t="s">
        <v>396</v>
      </c>
      <c r="R31" s="269"/>
      <c r="S31" s="270"/>
      <c r="T31" s="270"/>
      <c r="U31" s="270"/>
      <c r="V31" s="270"/>
      <c r="W31" s="270"/>
      <c r="X31" s="270"/>
      <c r="Y31" s="270"/>
      <c r="Z31" s="270"/>
      <c r="AA31" s="270"/>
      <c r="AB31" s="270"/>
      <c r="AC31" s="270"/>
      <c r="AD31" s="270"/>
      <c r="AE31" s="270"/>
      <c r="AF31" s="270"/>
    </row>
    <row r="32" spans="1:40" s="207" customFormat="1" ht="135" customHeight="1">
      <c r="A32" s="223">
        <v>21</v>
      </c>
      <c r="B32" s="232" t="s">
        <v>397</v>
      </c>
      <c r="C32" s="223"/>
      <c r="D32" s="232" t="s">
        <v>433</v>
      </c>
      <c r="E32" s="232"/>
      <c r="F32" s="440" t="s">
        <v>152</v>
      </c>
      <c r="G32" s="233" t="s">
        <v>489</v>
      </c>
      <c r="H32" s="429">
        <v>275</v>
      </c>
      <c r="I32" s="222">
        <f>J32+K32+L32</f>
        <v>275</v>
      </c>
      <c r="J32" s="247"/>
      <c r="K32" s="247"/>
      <c r="L32" s="247">
        <v>275</v>
      </c>
      <c r="M32" s="255">
        <f>H32-I32</f>
        <v>0</v>
      </c>
      <c r="N32" s="233" t="s">
        <v>399</v>
      </c>
      <c r="O32" s="233" t="s">
        <v>399</v>
      </c>
      <c r="P32" s="232" t="s">
        <v>490</v>
      </c>
      <c r="Q32" s="232" t="s">
        <v>491</v>
      </c>
      <c r="R32" s="249"/>
    </row>
    <row r="33" spans="1:18" s="205" customFormat="1" ht="172.05" customHeight="1">
      <c r="A33" s="223">
        <v>22</v>
      </c>
      <c r="B33" s="232" t="s">
        <v>392</v>
      </c>
      <c r="C33" s="223"/>
      <c r="D33" s="232" t="s">
        <v>407</v>
      </c>
      <c r="E33" s="232"/>
      <c r="F33" s="440" t="s">
        <v>152</v>
      </c>
      <c r="G33" s="233" t="s">
        <v>492</v>
      </c>
      <c r="H33" s="430">
        <v>256.2</v>
      </c>
      <c r="I33" s="418">
        <f>J33+K33+L33</f>
        <v>256.2</v>
      </c>
      <c r="J33" s="256"/>
      <c r="K33" s="256">
        <v>195.2</v>
      </c>
      <c r="L33" s="256">
        <v>61</v>
      </c>
      <c r="M33" s="257">
        <f>H33-I33</f>
        <v>0</v>
      </c>
      <c r="N33" s="233" t="s">
        <v>493</v>
      </c>
      <c r="O33" s="233" t="s">
        <v>404</v>
      </c>
      <c r="P33" s="232" t="s">
        <v>405</v>
      </c>
      <c r="Q33" s="232" t="s">
        <v>406</v>
      </c>
      <c r="R33" s="245"/>
    </row>
    <row r="34" spans="1:18" ht="52.95" customHeight="1">
      <c r="A34" s="223"/>
      <c r="B34" s="223"/>
      <c r="C34" s="223"/>
      <c r="D34" s="538" t="s">
        <v>410</v>
      </c>
      <c r="E34" s="538"/>
      <c r="F34" s="539"/>
      <c r="G34" s="538"/>
      <c r="H34" s="235">
        <f>H35+H36+H37</f>
        <v>1305.8</v>
      </c>
      <c r="I34" s="418">
        <f>I35+I36+I37</f>
        <v>1082.8</v>
      </c>
      <c r="J34" s="418">
        <f>J35+J36+J37</f>
        <v>542</v>
      </c>
      <c r="K34" s="418">
        <f>K35+K36+K37</f>
        <v>540.79999999999995</v>
      </c>
      <c r="L34" s="418">
        <f>L35+L36+L37</f>
        <v>0</v>
      </c>
      <c r="M34" s="418"/>
      <c r="N34" s="259"/>
      <c r="O34" s="259"/>
      <c r="P34" s="260"/>
      <c r="Q34" s="260"/>
      <c r="R34" s="271"/>
    </row>
    <row r="35" spans="1:18" s="207" customFormat="1" ht="61.05" customHeight="1">
      <c r="A35" s="223">
        <v>23</v>
      </c>
      <c r="B35" s="228"/>
      <c r="C35" s="223"/>
      <c r="D35" s="228" t="s">
        <v>411</v>
      </c>
      <c r="E35" s="228"/>
      <c r="F35" s="441" t="s">
        <v>383</v>
      </c>
      <c r="G35" s="227" t="s">
        <v>412</v>
      </c>
      <c r="H35" s="428">
        <v>542</v>
      </c>
      <c r="I35" s="222">
        <f>J35+K35+L35</f>
        <v>542</v>
      </c>
      <c r="J35" s="261">
        <v>542</v>
      </c>
      <c r="K35" s="261"/>
      <c r="L35" s="261"/>
      <c r="M35" s="248">
        <f>H35-I35</f>
        <v>0</v>
      </c>
      <c r="N35" s="227" t="s">
        <v>413</v>
      </c>
      <c r="O35" s="227" t="s">
        <v>413</v>
      </c>
      <c r="P35" s="228" t="s">
        <v>59</v>
      </c>
      <c r="Q35" s="228" t="s">
        <v>414</v>
      </c>
      <c r="R35" s="249"/>
    </row>
    <row r="36" spans="1:18" s="12" customFormat="1" ht="88.95" customHeight="1">
      <c r="A36" s="223">
        <v>24</v>
      </c>
      <c r="B36" s="228" t="s">
        <v>173</v>
      </c>
      <c r="C36" s="223"/>
      <c r="D36" s="228" t="s">
        <v>415</v>
      </c>
      <c r="E36" s="228"/>
      <c r="F36" s="441" t="s">
        <v>383</v>
      </c>
      <c r="G36" s="227" t="s">
        <v>416</v>
      </c>
      <c r="H36" s="428">
        <v>240.8</v>
      </c>
      <c r="I36" s="418">
        <f>J36+K36+L36</f>
        <v>240.8</v>
      </c>
      <c r="J36" s="262"/>
      <c r="K36" s="262">
        <v>240.8</v>
      </c>
      <c r="L36" s="262"/>
      <c r="M36" s="248">
        <f>H36-I36</f>
        <v>0</v>
      </c>
      <c r="N36" s="228" t="s">
        <v>417</v>
      </c>
      <c r="O36" s="228" t="s">
        <v>418</v>
      </c>
      <c r="P36" s="228" t="s">
        <v>68</v>
      </c>
      <c r="Q36" s="228" t="s">
        <v>173</v>
      </c>
      <c r="R36" s="267"/>
    </row>
    <row r="37" spans="1:18" s="12" customFormat="1" ht="148.05000000000001" customHeight="1">
      <c r="A37" s="223">
        <v>10</v>
      </c>
      <c r="B37" s="223" t="s">
        <v>173</v>
      </c>
      <c r="C37" s="223"/>
      <c r="D37" s="223" t="s">
        <v>188</v>
      </c>
      <c r="E37" s="223"/>
      <c r="F37" s="436" t="s">
        <v>152</v>
      </c>
      <c r="G37" s="224" t="s">
        <v>189</v>
      </c>
      <c r="H37" s="225">
        <v>523</v>
      </c>
      <c r="I37" s="222">
        <f>J37+K37+L37</f>
        <v>300</v>
      </c>
      <c r="J37" s="247"/>
      <c r="K37" s="247">
        <v>300</v>
      </c>
      <c r="L37" s="247"/>
      <c r="M37" s="248">
        <f>H37-I37</f>
        <v>223</v>
      </c>
      <c r="N37" s="224" t="s">
        <v>190</v>
      </c>
      <c r="O37" s="224" t="s">
        <v>191</v>
      </c>
      <c r="P37" s="228" t="s">
        <v>59</v>
      </c>
      <c r="Q37" s="228" t="s">
        <v>193</v>
      </c>
      <c r="R37" s="267"/>
    </row>
  </sheetData>
  <autoFilter ref="A1:R37" xr:uid="{00000000-0009-0000-0000-000008000000}"/>
  <mergeCells count="28">
    <mergeCell ref="Q4:Q8"/>
    <mergeCell ref="R4:R8"/>
    <mergeCell ref="L5:L8"/>
    <mergeCell ref="M5:M8"/>
    <mergeCell ref="N5:N8"/>
    <mergeCell ref="O5:O8"/>
    <mergeCell ref="P4:P8"/>
    <mergeCell ref="A9:G9"/>
    <mergeCell ref="B10:G10"/>
    <mergeCell ref="D20:G20"/>
    <mergeCell ref="D29:G29"/>
    <mergeCell ref="D34:G34"/>
    <mergeCell ref="A2:R2"/>
    <mergeCell ref="A3:D3"/>
    <mergeCell ref="F3:G3"/>
    <mergeCell ref="I4:M4"/>
    <mergeCell ref="N4:O4"/>
    <mergeCell ref="A4:A8"/>
    <mergeCell ref="B5:B8"/>
    <mergeCell ref="C5:C8"/>
    <mergeCell ref="D4:D8"/>
    <mergeCell ref="E4:E8"/>
    <mergeCell ref="F4:F8"/>
    <mergeCell ref="G4:G8"/>
    <mergeCell ref="H4:H8"/>
    <mergeCell ref="I5:I8"/>
    <mergeCell ref="J5:J8"/>
    <mergeCell ref="K5:K8"/>
  </mergeCells>
  <phoneticPr fontId="10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24</vt:i4>
      </vt:variant>
      <vt:variant>
        <vt:lpstr>命名范围</vt:lpstr>
      </vt:variant>
      <vt:variant>
        <vt:i4>24</vt:i4>
      </vt:variant>
    </vt:vector>
  </HeadingPairs>
  <TitlesOfParts>
    <vt:vector size="48" baseType="lpstr">
      <vt:lpstr>项目表</vt:lpstr>
      <vt:lpstr>统计表2</vt:lpstr>
      <vt:lpstr>统计表1</vt:lpstr>
      <vt:lpstr>项目表 (2)</vt:lpstr>
      <vt:lpstr>项目表 (3)</vt:lpstr>
      <vt:lpstr>项目表 (4)</vt:lpstr>
      <vt:lpstr>13756</vt:lpstr>
      <vt:lpstr>13756 (明细)</vt:lpstr>
      <vt:lpstr>13756 (明细) (3)</vt:lpstr>
      <vt:lpstr>13756 (明细) (2)</vt:lpstr>
      <vt:lpstr>10136定</vt:lpstr>
      <vt:lpstr>3620定</vt:lpstr>
      <vt:lpstr>10136</vt:lpstr>
      <vt:lpstr>3620</vt:lpstr>
      <vt:lpstr>18000</vt:lpstr>
      <vt:lpstr>17728</vt:lpstr>
      <vt:lpstr>17728 (2)</vt:lpstr>
      <vt:lpstr>本月报账项目</vt:lpstr>
      <vt:lpstr>17712（定） (2)</vt:lpstr>
      <vt:lpstr>一二批16206</vt:lpstr>
      <vt:lpstr>16206（明细）</vt:lpstr>
      <vt:lpstr>16206（8.27）</vt:lpstr>
      <vt:lpstr>10136（8.31）</vt:lpstr>
      <vt:lpstr>2024年调整项目计划表</vt:lpstr>
      <vt:lpstr>'10136（8.31）'!Print_Area</vt:lpstr>
      <vt:lpstr>'10136定'!Print_Area</vt:lpstr>
      <vt:lpstr>'16206（8.27）'!Print_Area</vt:lpstr>
      <vt:lpstr>'16206（明细）'!Print_Area</vt:lpstr>
      <vt:lpstr>'3620定'!Print_Area</vt:lpstr>
      <vt:lpstr>一二批16206!Print_Area</vt:lpstr>
      <vt:lpstr>'10136'!Print_Titles</vt:lpstr>
      <vt:lpstr>'10136（8.31）'!Print_Titles</vt:lpstr>
      <vt:lpstr>'10136定'!Print_Titles</vt:lpstr>
      <vt:lpstr>'13756'!Print_Titles</vt:lpstr>
      <vt:lpstr>'13756 (明细)'!Print_Titles</vt:lpstr>
      <vt:lpstr>'13756 (明细) (2)'!Print_Titles</vt:lpstr>
      <vt:lpstr>'13756 (明细) (3)'!Print_Titles</vt:lpstr>
      <vt:lpstr>'16206（8.27）'!Print_Titles</vt:lpstr>
      <vt:lpstr>'16206（明细）'!Print_Titles</vt:lpstr>
      <vt:lpstr>'17712（定） (2)'!Print_Titles</vt:lpstr>
      <vt:lpstr>'2024年调整项目计划表'!Print_Titles</vt:lpstr>
      <vt:lpstr>'3620'!Print_Titles</vt:lpstr>
      <vt:lpstr>'3620定'!Print_Titles</vt:lpstr>
      <vt:lpstr>项目表!Print_Titles</vt:lpstr>
      <vt:lpstr>'项目表 (2)'!Print_Titles</vt:lpstr>
      <vt:lpstr>'项目表 (3)'!Print_Titles</vt:lpstr>
      <vt:lpstr>'项目表 (4)'!Print_Titles</vt:lpstr>
      <vt:lpstr>一二批16206!Print_Titles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zhiwu duan</cp:lastModifiedBy>
  <dcterms:created xsi:type="dcterms:W3CDTF">2006-09-15T16:00:00Z</dcterms:created>
  <dcterms:modified xsi:type="dcterms:W3CDTF">2025-01-01T12:18:10Z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1B5FBFB4A7EC4B519841DCF3A8602C6D_13</vt:lpwstr>
  </property>
  <property fmtid="{D5CDD505-2E9C-101B-9397-08002B2CF9AE}" pid="3" name="KSOProductBuildVer">
    <vt:lpwstr>2052-12.1.0.19770</vt:lpwstr>
  </property>
</Properties>
</file>