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47192\Desktop\2024年年底公示\2024年衔接资金项目安排情况公告\"/>
    </mc:Choice>
  </mc:AlternateContent>
  <xr:revisionPtr revIDLastSave="0" documentId="13_ncr:1_{451C8323-8D65-43B1-94E8-94871FC65CAD}" xr6:coauthVersionLast="47" xr6:coauthVersionMax="47" xr10:uidLastSave="{00000000-0000-0000-0000-000000000000}"/>
  <bookViews>
    <workbookView xWindow="-108" yWindow="-108" windowWidth="23256" windowHeight="12456" firstSheet="8" activeTab="8" xr2:uid="{00000000-000D-0000-FFFF-FFFF00000000}"/>
  </bookViews>
  <sheets>
    <sheet name="项目表" sheetId="1" r:id="rId1"/>
    <sheet name="统计表2" sheetId="2" r:id="rId2"/>
    <sheet name="统计表1" sheetId="3" r:id="rId3"/>
    <sheet name="项目表 (2)" sheetId="4" r:id="rId4"/>
    <sheet name="项目表 (3)" sheetId="5" r:id="rId5"/>
    <sheet name="项目表 (4)" sheetId="6" r:id="rId6"/>
    <sheet name="13756" sheetId="7" r:id="rId7"/>
    <sheet name="13756 (明细)" sheetId="8" r:id="rId8"/>
    <sheet name="2024年衔接资金项目安排表" sheetId="3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#REF!</definedName>
    <definedName name="_??????">#REF!</definedName>
    <definedName name="_21114">#REF!</definedName>
    <definedName name="_Fill">#REF!</definedName>
    <definedName name="_xlnm._FilterDatabase" localSheetId="6" hidden="1">'13756'!$A$1:$X$37</definedName>
    <definedName name="_xlnm._FilterDatabase" localSheetId="7" hidden="1">'13756 (明细)'!$A$1:$Y$37</definedName>
    <definedName name="_xlnm._FilterDatabase" localSheetId="8" hidden="1">'2024年衔接资金项目安排表'!$A$1:$R$94</definedName>
    <definedName name="_Order1">255</definedName>
    <definedName name="_Order2">255</definedName>
    <definedName name="a">#REF!</definedName>
    <definedName name="aa">#REF!</definedName>
    <definedName name="as">#N/A</definedName>
    <definedName name="cost">#REF!</definedName>
    <definedName name="data">#REF!</definedName>
    <definedName name="_xlnm.Database">#REF!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Print_Area_MI">#REF!</definedName>
    <definedName name="_xlnm.Print_Titles" localSheetId="6">'13756'!$1:$8</definedName>
    <definedName name="_xlnm.Print_Titles" localSheetId="7">'13756 (明细)'!$1:$8</definedName>
    <definedName name="_xlnm.Print_Titles" localSheetId="8">'2024年衔接资金项目安排表'!$1:$9</definedName>
    <definedName name="_xlnm.Print_Titles" localSheetId="0">项目表!$1:$8</definedName>
    <definedName name="_xlnm.Print_Titles" localSheetId="3">'项目表 (2)'!$1:$8</definedName>
    <definedName name="_xlnm.Print_Titles" localSheetId="4">'项目表 (3)'!$1:$8</definedName>
    <definedName name="_xlnm.Print_Titles" localSheetId="5">'项目表 (4)'!$1:$8</definedName>
    <definedName name="_xlnm.Print_Titles">#N/A</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#REF!</definedName>
    <definedName name="UFPyt">#REF!</definedName>
    <definedName name="Work_Program_By_Area_List">#REF!</definedName>
    <definedName name="www">#REF!</definedName>
    <definedName name="yyyy">#REF!</definedName>
    <definedName name="本级标准收入2004年">[2]本年收入合计!$E$4:$E$184</definedName>
    <definedName name="拨款汇总_合计">SUM(#REF!)</definedName>
    <definedName name="财力">#REF!</definedName>
    <definedName name="财政供养人员增幅2004年">[3]财政供养人员增幅!$E$6</definedName>
    <definedName name="财政供养人员增幅2004年分县">[3]财政供养人员增幅!$E$4:$E$184</definedName>
    <definedName name="村级标准支出">[4]村级支出!$E$4:$E$184</definedName>
    <definedName name="大多数">#REF!</definedName>
    <definedName name="大幅度">#REF!</definedName>
    <definedName name="地区名称">#REF!</definedName>
    <definedName name="第二产业分县2003年">[5]GDP!$G$4:$G$184</definedName>
    <definedName name="第二产业合计2003年">[5]GDP!$G$4</definedName>
    <definedName name="第三产业分县2003年">[5]GDP!$H$4:$H$184</definedName>
    <definedName name="第三产业合计2003年">[5]GDP!$H$4</definedName>
    <definedName name="耕地占用税分县2003年">[6]一般预算收入!$U$4:$U$184</definedName>
    <definedName name="耕地占用税合计2003年">[6]一般预算收入!$U$4</definedName>
    <definedName name="工商税收2004年">[7]工商税收!$S$4:$S$184</definedName>
    <definedName name="工商税收合计2004年">[7]工商税收!$S$4</definedName>
    <definedName name="公检法司部门编制数">[8]公检法司编制!$E$4:$E$184</definedName>
    <definedName name="公用标准支出">[9]合计!$E$4:$E$184</definedName>
    <definedName name="汇率">#REF!</definedName>
    <definedName name="科目编码">[10]编码!$A$2:$A$145</definedName>
    <definedName name="年初短期投资">#REF!</definedName>
    <definedName name="年初货币资金">#REF!</definedName>
    <definedName name="年初应收票据">#REF!</definedName>
    <definedName name="农业人口2003年">[11]农业人口!$E$4:$E$184</definedName>
    <definedName name="农业税分县2003年">[6]一般预算收入!$S$4:$S$184</definedName>
    <definedName name="农业税合计2003年">[6]一般预算收入!$S$4</definedName>
    <definedName name="农业特产税分县2003年">[6]一般预算收入!$T$4:$T$184</definedName>
    <definedName name="农业特产税合计2003年">[6]一般预算收入!$T$4</definedName>
    <definedName name="农业用地面积">[12]农业用地!$E$4:$E$184</definedName>
    <definedName name="契税分县2003年">[6]一般预算收入!$V$4:$V$184</definedName>
    <definedName name="契税合计2003年">[6]一般预算收入!$V$4</definedName>
    <definedName name="全额差额比例">#REF!</definedName>
    <definedName name="人员标准支出">[13]人员支出!$E$4:$E$184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[14]事业发展!$E$4:$E$184</definedName>
    <definedName name="是">#REF!</definedName>
    <definedName name="位次d">#REF!</definedName>
    <definedName name="乡镇个数">[15]行政区划!$D$6:$D$184</definedName>
    <definedName name="行政管理部门编制数">[8]行政编制!$E$4:$E$184</definedName>
    <definedName name="性别">[16]基础编码!$H$2:$H$3</definedName>
    <definedName name="学历">[16]基础编码!$S$2:$S$9</definedName>
    <definedName name="一般预算收入2002年">'[17]2002年一般预算收入'!$AC$4:$AC$184</definedName>
    <definedName name="一般预算收入2003年">[6]一般预算收入!$AD$4:$AD$184</definedName>
    <definedName name="一般预算收入合计2003年">[6]一般预算收入!$AC$4</definedName>
    <definedName name="支出">[18]P1012001!$A$6:$E$117</definedName>
    <definedName name="职务级别">[19]行政机构人员信息!$K$5</definedName>
    <definedName name="中国">#REF!</definedName>
    <definedName name="中小学生人数2003年">[20]中小学生!$E$4:$E$184</definedName>
    <definedName name="总人口2003年">[21]总人口!$E$4:$E$184</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1" i="33" l="1"/>
  <c r="G94" i="33"/>
  <c r="M93" i="33"/>
  <c r="L93" i="33"/>
  <c r="I93" i="33"/>
  <c r="H93" i="33"/>
  <c r="G93" i="33"/>
  <c r="M90" i="33"/>
  <c r="L90" i="33"/>
  <c r="K90" i="33"/>
  <c r="I90" i="33"/>
  <c r="H90" i="33"/>
  <c r="G90" i="33"/>
  <c r="G76" i="33"/>
  <c r="M75" i="33"/>
  <c r="L75" i="33"/>
  <c r="K75" i="33"/>
  <c r="I75" i="33"/>
  <c r="H75" i="33"/>
  <c r="G75" i="33"/>
  <c r="G74" i="33"/>
  <c r="G65" i="33"/>
  <c r="G64" i="33"/>
  <c r="G63" i="33"/>
  <c r="M62" i="33"/>
  <c r="M53" i="33" s="1"/>
  <c r="L62" i="33"/>
  <c r="K62" i="33"/>
  <c r="J62" i="33"/>
  <c r="I62" i="33"/>
  <c r="I53" i="33" s="1"/>
  <c r="I8" i="33" s="1"/>
  <c r="H62" i="33"/>
  <c r="H53" i="33" s="1"/>
  <c r="G62" i="33"/>
  <c r="G59" i="33"/>
  <c r="G58" i="33"/>
  <c r="M57" i="33"/>
  <c r="L57" i="33"/>
  <c r="K57" i="33"/>
  <c r="J57" i="33"/>
  <c r="I57" i="33"/>
  <c r="H57" i="33"/>
  <c r="G57" i="33"/>
  <c r="M54" i="33"/>
  <c r="L54" i="33"/>
  <c r="K54" i="33"/>
  <c r="I54" i="33"/>
  <c r="H54" i="33"/>
  <c r="G54" i="33"/>
  <c r="L53" i="33"/>
  <c r="K53" i="33"/>
  <c r="K8" i="33" s="1"/>
  <c r="M50" i="33"/>
  <c r="L50" i="33"/>
  <c r="K50" i="33"/>
  <c r="J50" i="33"/>
  <c r="I50" i="33"/>
  <c r="H50" i="33"/>
  <c r="G50" i="33"/>
  <c r="M46" i="33"/>
  <c r="L46" i="33"/>
  <c r="K46" i="33"/>
  <c r="J46" i="33"/>
  <c r="I46" i="33"/>
  <c r="H46" i="33"/>
  <c r="G46" i="33"/>
  <c r="M43" i="33"/>
  <c r="L43" i="33"/>
  <c r="K43" i="33"/>
  <c r="I43" i="33"/>
  <c r="H43" i="33"/>
  <c r="G43" i="33"/>
  <c r="G42" i="33"/>
  <c r="G38" i="33"/>
  <c r="G37" i="33"/>
  <c r="M36" i="33"/>
  <c r="L36" i="33"/>
  <c r="K36" i="33"/>
  <c r="J36" i="33"/>
  <c r="I36" i="33"/>
  <c r="H36" i="33"/>
  <c r="G36" i="33"/>
  <c r="G35" i="33"/>
  <c r="M27" i="33"/>
  <c r="L27" i="33"/>
  <c r="K27" i="33"/>
  <c r="I27" i="33"/>
  <c r="H27" i="33"/>
  <c r="G27" i="33"/>
  <c r="G23" i="33"/>
  <c r="M22" i="33"/>
  <c r="L22" i="33"/>
  <c r="K22" i="33"/>
  <c r="I22" i="33"/>
  <c r="H22" i="33"/>
  <c r="H10" i="33" s="1"/>
  <c r="G22" i="33"/>
  <c r="M15" i="33"/>
  <c r="L15" i="33"/>
  <c r="K15" i="33"/>
  <c r="J15" i="33"/>
  <c r="I15" i="33"/>
  <c r="H15" i="33"/>
  <c r="G15" i="33"/>
  <c r="G13" i="33"/>
  <c r="G12" i="33"/>
  <c r="M11" i="33"/>
  <c r="L11" i="33"/>
  <c r="K11" i="33"/>
  <c r="J11" i="33"/>
  <c r="I11" i="33"/>
  <c r="H11" i="33"/>
  <c r="G11" i="33"/>
  <c r="M10" i="33"/>
  <c r="L10" i="33"/>
  <c r="L8" i="33" s="1"/>
  <c r="K10" i="33"/>
  <c r="J10" i="33"/>
  <c r="I10" i="33"/>
  <c r="J8" i="33"/>
  <c r="T37" i="8"/>
  <c r="Q37" i="8"/>
  <c r="L37" i="8"/>
  <c r="H37" i="8"/>
  <c r="L36" i="8"/>
  <c r="H36" i="8"/>
  <c r="K35" i="8"/>
  <c r="J35" i="8"/>
  <c r="I35" i="8"/>
  <c r="H35" i="8"/>
  <c r="T34" i="8"/>
  <c r="Q34" i="8"/>
  <c r="L34" i="8"/>
  <c r="H34" i="8"/>
  <c r="T33" i="8"/>
  <c r="Q33" i="8"/>
  <c r="L33" i="8"/>
  <c r="H33" i="8"/>
  <c r="T32" i="8"/>
  <c r="Q32" i="8"/>
  <c r="L32" i="8"/>
  <c r="H32" i="8"/>
  <c r="T31" i="8"/>
  <c r="Q31" i="8"/>
  <c r="L31" i="8"/>
  <c r="H31" i="8"/>
  <c r="K30" i="8"/>
  <c r="J30" i="8"/>
  <c r="I30" i="8"/>
  <c r="H30" i="8"/>
  <c r="T29" i="8"/>
  <c r="Q29" i="8"/>
  <c r="L29" i="8"/>
  <c r="H29" i="8"/>
  <c r="T28" i="8"/>
  <c r="Q28" i="8"/>
  <c r="L28" i="8"/>
  <c r="H28" i="8"/>
  <c r="L27" i="8"/>
  <c r="H27" i="8"/>
  <c r="L26" i="8"/>
  <c r="H26" i="8"/>
  <c r="L25" i="8"/>
  <c r="H25" i="8"/>
  <c r="L24" i="8"/>
  <c r="H24" i="8"/>
  <c r="L23" i="8"/>
  <c r="H23" i="8"/>
  <c r="L22" i="8"/>
  <c r="H22" i="8"/>
  <c r="K21" i="8"/>
  <c r="J21" i="8"/>
  <c r="I21" i="8"/>
  <c r="H21" i="8"/>
  <c r="L20" i="8"/>
  <c r="H20" i="8"/>
  <c r="T19" i="8"/>
  <c r="Q19" i="8"/>
  <c r="L19" i="8"/>
  <c r="H19" i="8"/>
  <c r="L18" i="8"/>
  <c r="H18" i="8"/>
  <c r="T17" i="8"/>
  <c r="Q17" i="8"/>
  <c r="L17" i="8"/>
  <c r="H17" i="8"/>
  <c r="L16" i="8"/>
  <c r="H16" i="8"/>
  <c r="L15" i="8"/>
  <c r="H15" i="8"/>
  <c r="L14" i="8"/>
  <c r="H14" i="8"/>
  <c r="L13" i="8"/>
  <c r="H13" i="8"/>
  <c r="T12" i="8"/>
  <c r="Q12" i="8"/>
  <c r="L12" i="8"/>
  <c r="H12" i="8"/>
  <c r="L11" i="8"/>
  <c r="H11" i="8"/>
  <c r="K10" i="8"/>
  <c r="J10" i="8"/>
  <c r="I10" i="8"/>
  <c r="H10" i="8"/>
  <c r="K9" i="8"/>
  <c r="J9" i="8"/>
  <c r="I9" i="8"/>
  <c r="H9" i="8"/>
  <c r="G9" i="8"/>
  <c r="S37" i="7"/>
  <c r="P37" i="7"/>
  <c r="K35" i="7"/>
  <c r="J35" i="7"/>
  <c r="I35" i="7"/>
  <c r="H35" i="7"/>
  <c r="S34" i="7"/>
  <c r="P34" i="7"/>
  <c r="S33" i="7"/>
  <c r="P33" i="7"/>
  <c r="S32" i="7"/>
  <c r="P32" i="7"/>
  <c r="S31" i="7"/>
  <c r="P31" i="7"/>
  <c r="K30" i="7"/>
  <c r="J30" i="7"/>
  <c r="I30" i="7"/>
  <c r="H30" i="7"/>
  <c r="S29" i="7"/>
  <c r="P29" i="7"/>
  <c r="H29" i="7"/>
  <c r="S28" i="7"/>
  <c r="P28" i="7"/>
  <c r="H28" i="7"/>
  <c r="H27" i="7"/>
  <c r="H26" i="7"/>
  <c r="H25" i="7"/>
  <c r="K24" i="7"/>
  <c r="J24" i="7"/>
  <c r="I24" i="7"/>
  <c r="H24" i="7"/>
  <c r="H23" i="7"/>
  <c r="H22" i="7"/>
  <c r="S21" i="7"/>
  <c r="P21" i="7"/>
  <c r="H21" i="7"/>
  <c r="H20" i="7"/>
  <c r="H19" i="7"/>
  <c r="H18" i="7"/>
  <c r="S17" i="7"/>
  <c r="P17" i="7"/>
  <c r="H17" i="7"/>
  <c r="H16" i="7"/>
  <c r="H15" i="7"/>
  <c r="H14" i="7"/>
  <c r="H13" i="7"/>
  <c r="S12" i="7"/>
  <c r="P12" i="7"/>
  <c r="H12" i="7"/>
  <c r="H11" i="7"/>
  <c r="K10" i="7"/>
  <c r="J10" i="7"/>
  <c r="I10" i="7"/>
  <c r="H10" i="7"/>
  <c r="K9" i="7"/>
  <c r="J9" i="7"/>
  <c r="I9" i="7"/>
  <c r="H9" i="7"/>
  <c r="Q35" i="6"/>
  <c r="N35" i="6"/>
  <c r="I33" i="6"/>
  <c r="H33" i="6"/>
  <c r="G33" i="6"/>
  <c r="Q32" i="6"/>
  <c r="N32" i="6"/>
  <c r="Q31" i="6"/>
  <c r="N31" i="6"/>
  <c r="Q30" i="6"/>
  <c r="N30" i="6"/>
  <c r="Q28" i="6"/>
  <c r="N28" i="6"/>
  <c r="I26" i="6"/>
  <c r="H26" i="6"/>
  <c r="G26" i="6"/>
  <c r="Q25" i="6"/>
  <c r="N25" i="6"/>
  <c r="I21" i="6"/>
  <c r="H21" i="6"/>
  <c r="G21" i="6"/>
  <c r="Q19" i="6"/>
  <c r="N19" i="6"/>
  <c r="Q17" i="6"/>
  <c r="N17" i="6"/>
  <c r="Q12" i="6"/>
  <c r="N12" i="6"/>
  <c r="I10" i="6"/>
  <c r="H10" i="6"/>
  <c r="G10" i="6"/>
  <c r="I9" i="6"/>
  <c r="H9" i="6"/>
  <c r="G9" i="6"/>
  <c r="Q34" i="5"/>
  <c r="N34" i="5"/>
  <c r="I32" i="5"/>
  <c r="H32" i="5"/>
  <c r="G32" i="5"/>
  <c r="Q31" i="5"/>
  <c r="N31" i="5"/>
  <c r="Q30" i="5"/>
  <c r="N30" i="5"/>
  <c r="Q29" i="5"/>
  <c r="N29" i="5"/>
  <c r="Q28" i="5"/>
  <c r="N28" i="5"/>
  <c r="I26" i="5"/>
  <c r="H26" i="5"/>
  <c r="G26" i="5"/>
  <c r="Q25" i="5"/>
  <c r="N25" i="5"/>
  <c r="I21" i="5"/>
  <c r="H21" i="5"/>
  <c r="G21" i="5"/>
  <c r="Q18" i="5"/>
  <c r="N18" i="5"/>
  <c r="I10" i="5"/>
  <c r="H10" i="5"/>
  <c r="G10" i="5"/>
  <c r="I9" i="5"/>
  <c r="H9" i="5"/>
  <c r="G9" i="5"/>
  <c r="Q36" i="4"/>
  <c r="N36" i="4"/>
  <c r="I34" i="4"/>
  <c r="H34" i="4"/>
  <c r="G34" i="4"/>
  <c r="Q33" i="4"/>
  <c r="N33" i="4"/>
  <c r="Q32" i="4"/>
  <c r="N32" i="4"/>
  <c r="Q31" i="4"/>
  <c r="N31" i="4"/>
  <c r="Q30" i="4"/>
  <c r="N30" i="4"/>
  <c r="I28" i="4"/>
  <c r="H28" i="4"/>
  <c r="G28" i="4"/>
  <c r="Q27" i="4"/>
  <c r="N27" i="4"/>
  <c r="Q24" i="4"/>
  <c r="N24" i="4"/>
  <c r="I22" i="4"/>
  <c r="H22" i="4"/>
  <c r="G22" i="4"/>
  <c r="Q19" i="4"/>
  <c r="N19" i="4"/>
  <c r="Q12" i="4"/>
  <c r="N12" i="4"/>
  <c r="I10" i="4"/>
  <c r="H10" i="4"/>
  <c r="G10" i="4"/>
  <c r="I9" i="4"/>
  <c r="H9" i="4"/>
  <c r="G9" i="4"/>
  <c r="D28" i="3"/>
  <c r="D21" i="3"/>
  <c r="D16" i="3"/>
  <c r="D5" i="3"/>
  <c r="D4" i="3"/>
  <c r="D26" i="2"/>
  <c r="D20" i="2"/>
  <c r="D15" i="2"/>
  <c r="D5" i="2"/>
  <c r="D4" i="2"/>
  <c r="G83" i="1"/>
  <c r="G76" i="1"/>
  <c r="O75" i="1"/>
  <c r="L75" i="1"/>
  <c r="O70" i="1"/>
  <c r="L70" i="1"/>
  <c r="O69" i="1"/>
  <c r="L69" i="1"/>
  <c r="O68" i="1"/>
  <c r="L68" i="1"/>
  <c r="O64" i="1"/>
  <c r="L64" i="1"/>
  <c r="Q58" i="1"/>
  <c r="N58" i="1"/>
  <c r="Q57" i="1"/>
  <c r="N57" i="1"/>
  <c r="Q56" i="1"/>
  <c r="P56" i="1"/>
  <c r="O56" i="1"/>
  <c r="N56" i="1"/>
  <c r="M56" i="1"/>
  <c r="L56" i="1"/>
  <c r="K56" i="1"/>
  <c r="O53" i="1"/>
  <c r="L53" i="1"/>
  <c r="Q51" i="1"/>
  <c r="N51" i="1"/>
  <c r="O49" i="1"/>
  <c r="L49" i="1"/>
  <c r="O48" i="1"/>
  <c r="L48" i="1"/>
  <c r="O46" i="1"/>
  <c r="L46" i="1"/>
  <c r="G42" i="1"/>
  <c r="O40" i="1"/>
  <c r="L40" i="1"/>
  <c r="O39" i="1"/>
  <c r="L39" i="1"/>
  <c r="O38" i="1"/>
  <c r="L38" i="1"/>
  <c r="O34" i="1"/>
  <c r="L34" i="1"/>
  <c r="G10" i="1"/>
  <c r="G9" i="1"/>
  <c r="G10" i="33" l="1"/>
  <c r="H8" i="33"/>
  <c r="M8" i="33"/>
  <c r="G53" i="33"/>
  <c r="G8" i="33" l="1"/>
</calcChain>
</file>

<file path=xl/sharedStrings.xml><?xml version="1.0" encoding="utf-8"?>
<sst xmlns="http://schemas.openxmlformats.org/spreadsheetml/2006/main" count="2589" uniqueCount="802">
  <si>
    <t>附件3：</t>
  </si>
  <si>
    <t>民乐县2024年巩固拓展脱贫攻坚成果和乡村振兴项目库项目表</t>
  </si>
  <si>
    <t>填报单位（公章）：</t>
  </si>
  <si>
    <t>填报人：</t>
  </si>
  <si>
    <t>联系电话：</t>
  </si>
  <si>
    <t>填报日期：</t>
  </si>
  <si>
    <t>序号</t>
  </si>
  <si>
    <t>项目名称</t>
  </si>
  <si>
    <t>建设
性质（新建或续建）</t>
  </si>
  <si>
    <t>建设
起止
年限</t>
  </si>
  <si>
    <t>建设
地点（以乡镇为单位细化到村）</t>
  </si>
  <si>
    <t>建设内容与规模</t>
  </si>
  <si>
    <t>投资
估算
（万元）</t>
  </si>
  <si>
    <t>绩效目标</t>
  </si>
  <si>
    <t>项目
主管
单位</t>
  </si>
  <si>
    <t>项目
实施
单位</t>
  </si>
  <si>
    <t>入库
时间</t>
  </si>
  <si>
    <t>备注</t>
  </si>
  <si>
    <t>项目效益情况</t>
  </si>
  <si>
    <t>利益联结机制</t>
  </si>
  <si>
    <t>受益村数
（个）</t>
  </si>
  <si>
    <t>受益户数
（万户）</t>
  </si>
  <si>
    <t>受益人数
（万人）</t>
  </si>
  <si>
    <t>脱贫村</t>
  </si>
  <si>
    <t>其他村</t>
  </si>
  <si>
    <t>小计</t>
  </si>
  <si>
    <t>脱贫户
（含监测对象）</t>
  </si>
  <si>
    <t>其他农户</t>
  </si>
  <si>
    <t>脱贫人口数
（含监测对象）</t>
  </si>
  <si>
    <t>其他人口数</t>
  </si>
  <si>
    <t>合计</t>
  </si>
  <si>
    <t>产业发展</t>
  </si>
  <si>
    <t xml:space="preserve">     </t>
  </si>
  <si>
    <t>民乐县2024年农产品产地冷藏保鲜设施建设项目</t>
  </si>
  <si>
    <t>新建</t>
  </si>
  <si>
    <t>2024年</t>
  </si>
  <si>
    <t>各镇</t>
  </si>
  <si>
    <t>建设农产品产地冷藏保鲜设施10000吨</t>
  </si>
  <si>
    <t>项目建成后可新增储藏能力10000吨，切实从源头解决农产品出村进城“最初一公里”的问题，降低农产品损耗和物流成本，农产品附加值得到显著提升，实现促进农户增收、产业提质增效。</t>
  </si>
  <si>
    <t>以"企业+基地+冷链设施"的模式，吸纳务工人员到基地和冷库就地务工，带动农民增加收入。</t>
  </si>
  <si>
    <t>25（户）</t>
  </si>
  <si>
    <t xml:space="preserve">  </t>
  </si>
  <si>
    <t>20（户）</t>
  </si>
  <si>
    <t>95（人）</t>
  </si>
  <si>
    <t>20（人）</t>
  </si>
  <si>
    <t>75（人）</t>
  </si>
  <si>
    <t>民乐县农业农村局</t>
  </si>
  <si>
    <t>农业产业股</t>
  </si>
  <si>
    <t>实际种粮农民一次性补贴（小麦种植补贴）</t>
  </si>
  <si>
    <t>全县</t>
  </si>
  <si>
    <t>对种植小麦的经营主体，亩均补贴71元。2024年预计种植小麦28万亩，补助资金2000万元。</t>
  </si>
  <si>
    <t>增加农民收入、提高农民种粮积极性，保障粮食安全。</t>
  </si>
  <si>
    <t>带动种粮积极性、农民增加收入。</t>
  </si>
  <si>
    <t>民乐县粮食物资仓储加工物流产业园建设项目（粮食烘干项目二期）</t>
  </si>
  <si>
    <t>2024—
2025</t>
  </si>
  <si>
    <t>南古镇杨坊村、永固镇东街村、六坝镇北滩村</t>
  </si>
  <si>
    <t>在杨坊、永固、北滩粮管所内建设日烘干300T烘干塔一座，配套建设变压器、输电线路、120T地磅等附属设施</t>
  </si>
  <si>
    <t>项目建成后能大力解决我县粮食安全问题，在秋收季节，遇到恶劣天气影响也能确保粮食颗粒归仓。</t>
  </si>
  <si>
    <t>能够节省种植户晾晒成本，烘干线运行可吸收一部分劳动力，解决小部分就业问题。</t>
  </si>
  <si>
    <t>农业农村局</t>
  </si>
  <si>
    <t>民乐县裕振投资开发有限责任公司</t>
  </si>
  <si>
    <t>政策性农业保险承保服务项目</t>
  </si>
  <si>
    <t>开办实施14个保险品种，优先保障已脱贫建档立卡户、边缘易致贫户和脱贫不稳定户参保，支持有实力的农业经营主体特别是带动建档立卡户较多的农业龙头企业、农民专业合作社参保。</t>
  </si>
  <si>
    <t>进一步保障农业的正常发展，提高农业经济效益，降低农业风险。</t>
  </si>
  <si>
    <t>马铃薯销售订单</t>
  </si>
  <si>
    <t>马铃薯经营主体与县内马铃薯加工企业签订马铃薯销售合同，收获后及时销售订单，每吨给予补助资金100元（其中补助经营主体80元，补助种植基地所在村集体20元）。2023年计划补助马铃薯订单1000吨。</t>
  </si>
  <si>
    <t>支持马铃薯经营主体建设规模化标准化马铃薯订单生产基地，保障县内马铃薯加工企业原料供应，解决马铃薯经营主体销售难题，带动农户参与马铃薯产业发展，促进马铃薯产业高质量发展。</t>
  </si>
  <si>
    <t>1.土地流转带动，支持马铃薯经营主体流转农户（脱贫户）土地建设马铃薯绿色标准化基地。 
2.基地务工带动，优先吸纳本村农户（脱贫户）到基地务工就业。</t>
  </si>
  <si>
    <t>县农业农村局</t>
  </si>
  <si>
    <t>马铃薯种薯繁育基地</t>
  </si>
  <si>
    <t>打造高标准种薯繁育基地4万亩。对集中连片繁育马铃薯种薯200亩以上，且向本县种子管理机构备案登记的县域内经营主体每亩补助200元（其中：经营主体奖补180元，种薯繁育基地所在的行政村村集体经济组织20元）。</t>
  </si>
  <si>
    <t>支持马铃薯经营主体建设绿色标准化马铃薯种薯繁育基地，促进马铃薯产业繁育推一体化发展。</t>
  </si>
  <si>
    <t>1.土地流转带动，支持马铃薯经营主体流转农户（脱贫户）土地建设马铃薯种薯繁育基地。 
2.基地务工带动，优先吸纳本村农户（脱贫户）到基地务工就业。
3.种薯供应带动，为县内种植户提供马铃薯种薯，优先保障县内种植户马铃薯种薯需求。</t>
  </si>
  <si>
    <t>县农业农农村局</t>
  </si>
  <si>
    <t>马铃薯经营主体贷款贴息</t>
  </si>
  <si>
    <t>各马铃薯经营主体</t>
  </si>
  <si>
    <t>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</si>
  <si>
    <t>解决马铃薯经营发展产业资金短缺难题，激发经营主体发展马铃薯产业信心，促进马铃薯产业规模化、标准化发展。</t>
  </si>
  <si>
    <t>龙头企业培育农产品加工奖补项目</t>
  </si>
  <si>
    <t>农业加工企业</t>
  </si>
  <si>
    <t>1.对农业加工企业经营收入首次跨1000万的农业经营主体，一次性给予奖补资金30万元。
2.对农业加工企业经营收入首次跨2000万的农业经营主体，一次性给予奖补资金50万元。
3.对2024年纳入工信和统计系统的规上农业加工企业，一次性给予奖补资金50万元。</t>
  </si>
  <si>
    <t>支持农业企业开展农产品生产、加工、销售一体化发展，促进特色农产品及食品加工产业链条式发展。</t>
  </si>
  <si>
    <t>通过就业务工、基地建设或原料采购等形式带动县内农户（脱贫户）发展，每个主体带农农户200户以上。</t>
  </si>
  <si>
    <t>各农业加工企业</t>
  </si>
  <si>
    <t>“甘味”品牌培育奖补项目</t>
  </si>
  <si>
    <t>各“甘味”企业商标品牌经营主体</t>
  </si>
  <si>
    <t>1.对2024年入围“甘味”品牌目录的企业商标品牌经营主体，一次性给予奖补资金20万元。
2.规范印制“甘味”商标，在省内外设立产品展销窗口，年度参加各类展销活动5次以上的“甘味”企业商标的经营主体，一次性给予奖补资金10万元。</t>
  </si>
  <si>
    <t>围绕现代种业、马铃薯、中药材、高原夏菜、草畜等优势产业，深入实施“土字号”“乡字号”特色农产品品牌创建工作，完善农产品品牌建设体系。</t>
  </si>
  <si>
    <t>通过就业务工和原料采购等形式带动农户（脱贫户），每个主体带农农户100户以上。</t>
  </si>
  <si>
    <t>中药材种子种苗繁育基地建设项目</t>
  </si>
  <si>
    <t>永固镇、洪水镇、民联镇、三堡镇、顺化镇</t>
  </si>
  <si>
    <t>建设中药材种子繁育基地3000亩，种苗繁育基地2000亩。对取得种子生产经营证书的且在县域内备案的中药材经营主体，连片繁育中药材种子100亩以上的，每亩一次性补助300元;连片繁育中药材种苗50亩以上的，每亩一次性补助500元。</t>
  </si>
  <si>
    <t>增强种子集中繁育和种苗集约化生产能力，提升全县种子、种苗标准化生产水平，降低中药材种植成本。</t>
  </si>
  <si>
    <t>吸纳农民到基地就地务工，带动农民增加收入。</t>
  </si>
  <si>
    <t>中药材GAP规范化生产基地建设项目</t>
  </si>
  <si>
    <t>建设中药材GAP规范化生产基地10000亩，按照GAP规范化生产要求连片种植300亩以上基地，每亩给予200元补助。</t>
  </si>
  <si>
    <t>提高民乐县中药材综合生产能力，从源头上加强中药材安全质量管理，增强中药材的市场竞争力，带动全县中药材向区域化、标准化、集约化方向发展，促进中药材产业持续、稳定发展。</t>
  </si>
  <si>
    <t>中药材饮片初加工建设项目</t>
  </si>
  <si>
    <t>扶持建设中药材加工作坊10个。对建成集清洗、烘干、切片为一体，年加工量达到100吨以上的小型初加工作坊每个补助资金10万元，并对本年度新购置的加工机械，按加工机械购置费的50%给予
次性补助。</t>
  </si>
  <si>
    <t>延长中药材产业链，提高中药材附加值。</t>
  </si>
  <si>
    <t>吸纳农民到基地就地务工，带动农民增加收入，并收购本县内中药材。</t>
  </si>
  <si>
    <t>设施农业改造提升项目</t>
  </si>
  <si>
    <t>改造</t>
  </si>
  <si>
    <t>改造提升日光温室1000座，每座补贴8000元。</t>
  </si>
  <si>
    <t>恢复日光温室原有的功能，提升生产能力</t>
  </si>
  <si>
    <t>吸纳农民到基地就地务工，带动农民增加收入</t>
  </si>
  <si>
    <t>农技中心</t>
  </si>
  <si>
    <t>高原夏菜育苗补贴项目</t>
  </si>
  <si>
    <t>集中培育蔬菜苗（洋葱除外）1亿株，每株补贴0.2元。</t>
  </si>
  <si>
    <t>提高集约化育苗水平，盘活闲置日光温室资源</t>
  </si>
  <si>
    <t>以"企业+基地+农户"的模式，吸纳务工人员到基地就地务工，带动农民增加收入。</t>
  </si>
  <si>
    <t>民乐紫皮大蒜产业发展项目</t>
  </si>
  <si>
    <t>洪水镇、民联镇、三堡镇、顺化镇</t>
  </si>
  <si>
    <t>计划种植民乐紫皮大蒜5000亩，每亩补贴500元</t>
  </si>
  <si>
    <t>保护民乐紫皮大蒜产品优势，保护民乐紫皮大蒜产业健康发展</t>
  </si>
  <si>
    <t>废旧农膜回收利用项目</t>
  </si>
  <si>
    <t>通过种植户捡拾、网点回收、企业拉运加工的方式解决全县废旧农膜造成人居环境和农业面源污染问题，重点对捡拾和网点回收环节进行补助，每吨补贴150元。</t>
  </si>
  <si>
    <t>有效提高种植户捡拾交售废旧农膜的积极性，根治焚烧、填埋废旧农膜现象，保护耕地，废旧农膜回收利用率从85%提高至87%。</t>
  </si>
  <si>
    <t>以“企业+回收网点+种植户”的运行机制，结合公益性岗位人员参与网点回收的模式，解决废旧农膜造成的污染问题。</t>
  </si>
  <si>
    <t>农业技术推广中心</t>
  </si>
  <si>
    <t>“三品一标”农产品认证奖补项目</t>
  </si>
  <si>
    <t>打造绿色农产品基地并认证通过的，每个奖补2万元，有机产品或名优特新农产品认证通过的每个奖补8万元。</t>
  </si>
  <si>
    <t>“三品一标”农产品基地面积占比由52%提升到55%以上，为创建全国农产品安全示范县打好基础。</t>
  </si>
  <si>
    <t>以"企业+基地"的模式，吸纳务工人员到基地务工，带动农民增加收入。</t>
  </si>
  <si>
    <t>新改扩建养殖场补助项目</t>
  </si>
  <si>
    <t>新建/续建</t>
  </si>
  <si>
    <t>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t>
  </si>
  <si>
    <t>全县肉牛（牦牛）年出栏新增1.6万头，肉羊年出栏新增2.1万只，畜牧产值可增加2.17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t>
  </si>
  <si>
    <t>规模养殖场通过订单生产、托养托管、产品代销、保护价收、投母还犊、技术服务等方式，指导周边养殖场订单收购、科学饲养，持续增加农户的经营性收入；规模养殖场通过吸纳县域内农户务工就业，进一步增加农户的工资性收入；集中修建养殖场通过土地流转、房屋租赁等方式，支付农户土地流转金和房屋租赁资金，增加农户财产性收入。</t>
  </si>
  <si>
    <t>畜牧站</t>
  </si>
  <si>
    <t>良种基础母牛补助项目</t>
  </si>
  <si>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</si>
  <si>
    <t>鼓励农户发展肉牛养殖，提升全县肉牛良种化程度，促进全县肉牛养殖扩繁增量，实现“小群体、大产业”发展新格局，同时可提高农民人均收入水平，受益农户达527户以上，户均收入增加5000以上。</t>
  </si>
  <si>
    <t>农户收入水平进一步提高。</t>
  </si>
  <si>
    <t>生猪规模养殖场调出补助项目</t>
  </si>
  <si>
    <t>对年出栏2000头以上的生猪养殖场，每个一次性补助5万元，5000头以上的生猪养殖场，每个一次性补助10万元，10000头以上的养殖场，每个一次性补助20万元，20000头以上的养殖场，每个一次性补助30万元。</t>
  </si>
  <si>
    <t>激励养殖户加大补栏力度，增加生猪出栏量，可有效提高农户养殖信心，促进农户扩群增量，通过“小群体、大规模”发展模式加大畜禽饲养量，推动畜牧业扩规模、提质量、增效。</t>
  </si>
  <si>
    <t>规模养殖场通过订单生产、产品代销、保护价收、技术服务等方式，指导周边养殖场订单收购、科学饲养，持续增加农户的经营性收入。</t>
  </si>
  <si>
    <t>羊奶产业提升行动项目</t>
  </si>
  <si>
    <t>1.支持企业、合作社等经营主体引进东佛里生种公羊，采取“企业+合作社+农户”养殖模式，增加奶绵羊数量，高质量发展羊奶产业。
2.支持企业、合作社等经营主体在圈舍改造、设备提升、挤奶厅升级等方面进一步完善，以高价收购东佛里生杂交一代母羊，不断壮大羊奶产业。</t>
  </si>
  <si>
    <t>全县肉羊良种覆盖率进一步提高，促进肉羊产业高质量发展。</t>
  </si>
  <si>
    <t>生猪产业提升行动项目</t>
  </si>
  <si>
    <t>六坝镇</t>
  </si>
  <si>
    <t>1.引进原种长白、大白种公猪150头，种母猪1200头，生产二元种猪，持续提高生猪良种覆盖率。
2.引进原种巴克夏种猪200头，其中种母猪180头，种公猪20头，与长白、大白、杜洛克杂交培育高品质商品育肥猪打造“雪花猪肉”新品牌。</t>
  </si>
  <si>
    <t>全县生猪良种覆盖率进一步提高，猪肉品质进一步提高，可有效增加畜牧产值。</t>
  </si>
  <si>
    <t>规模养殖场通过吸纳县域内农户务工就业，进一步增加农户的工资性收入，规模养殖场订单收购农户玉米，稳定增加农户收入。</t>
  </si>
  <si>
    <t>民乐县畜禽粪污资源化利用推进项目</t>
  </si>
  <si>
    <t>六坝镇、工业园区</t>
  </si>
  <si>
    <t>新建年生产2万吨有机肥生产线1条，支持养殖企业、合作社配套建设粪污处理设施设备，改变现有传统清粪方式，利用先进工艺处理畜禽粪污。</t>
  </si>
  <si>
    <t>全县规模养殖场粪污处理设施设备配套率进一步提高，粪污资源化利用率进一步提高。</t>
  </si>
  <si>
    <t>养殖企业订单收购养殖场户畜禽粪污，农户收入水平进一步提高。</t>
  </si>
  <si>
    <t>四好一还粮</t>
  </si>
  <si>
    <t>2024.1-2024.12</t>
  </si>
  <si>
    <t>民乐县工业园区</t>
  </si>
  <si>
    <t>在金山二号水库建设民乐县设施农业“四好一还粮”18兆瓦水面光伏示范项目。</t>
  </si>
  <si>
    <t>本项目建成后，25 年总共可为电网提供清洁电能 61587 万 kW·h，
与燃煤电厂相比，以供电标煤煤耗 310g/(kW·h)计，每年可节约标煤 7511 t，折合原
煤 1.05 万 t。相应每年可减少多种大气污染物的排放，其中减少二氧化硫(SO2)排放
量约 3.94t，氮氧化物(以 NOx 计)4.44t，二氧化碳(CO2)2.05 万 t，还可减少烟尘排放
量约 0.74t。可见，建设本工程可以减少化石资源的消耗，有利于缓解环境保护压力，
实现经济与环境的协调发展，项目节能和环保效益显著。</t>
  </si>
  <si>
    <t>养殖小区建设</t>
  </si>
  <si>
    <t>南古镇城南村</t>
  </si>
  <si>
    <t>规划修建集中养殖小区1个，修建养殖暖棚50幢，吸纳养殖户40家，养殖牛5000头、羊10000只</t>
  </si>
  <si>
    <t>建成产业区，实现规模化、集约化生产</t>
  </si>
  <si>
    <t>山体储藏窖项目</t>
  </si>
  <si>
    <t xml:space="preserve">新建 </t>
  </si>
  <si>
    <t>永固镇南关村、姚寨村</t>
  </si>
  <si>
    <t>在永固镇南关村、姚寨村修建山体窖6个。</t>
  </si>
  <si>
    <t>为马铃薯储存提供场所，延长马铃薯保质期。</t>
  </si>
  <si>
    <t>项目建成后可改善马铃薯储藏条件，延长马铃薯保质期，从而避免马铃薯因储存不当质量受损引起的销售不畅问题。</t>
  </si>
  <si>
    <t>永固镇南关村</t>
  </si>
  <si>
    <t>中药材初加工基地项目</t>
  </si>
  <si>
    <t>2024.1-2024.13</t>
  </si>
  <si>
    <t>南丰镇</t>
  </si>
  <si>
    <t>修建中药材初加工基地1处，中药材晒场，初加工设备，加工车间。</t>
  </si>
  <si>
    <t>不断延伸中药材产业链条，不断增加中药材附加值</t>
  </si>
  <si>
    <t>发展壮大村集体经济</t>
  </si>
  <si>
    <t>各镇村</t>
  </si>
  <si>
    <t>将资金投入村集体，发展壮大村集体经济</t>
  </si>
  <si>
    <t>进一步发展壮大村集体经济</t>
  </si>
  <si>
    <t>经营指导站</t>
  </si>
  <si>
    <t>三堡村挂面厂提升改造项目</t>
  </si>
  <si>
    <t>改建</t>
  </si>
  <si>
    <t>三堡镇
三堡村</t>
  </si>
  <si>
    <t>增设石磨面粉加工设备1套，及配套附属设施。</t>
  </si>
  <si>
    <t>进一步扩大生产规模，增强产业带动能力，增加集体经济收入。</t>
  </si>
  <si>
    <t>三堡镇</t>
  </si>
  <si>
    <t>三堡村</t>
  </si>
  <si>
    <t>农民合作社、家庭农场质量提升</t>
  </si>
  <si>
    <t>经营主体</t>
  </si>
  <si>
    <t>支持农民专业合作社50万元。按照农民合作社规范化建设为标准、突出示范引领、突出联农带农，对运行规范、带动农户能力强、与农户利益联结紧密的5个县级以上示范社予以支持和奖补，每个奖补10万元。奖补资金主要用于合作社，建设晾晒、储藏等设施，建设绿色标准化生产基地、支付土地流转费、规范财务等规章制度、培育品牌及开展市场营销宣传等方面。
支持家庭农场30万元。按照突出标准化生产为主体，与小农户形成紧密的利益联结机制，并引领小农户与现代农业发展的市级以上家庭农场6个进行每个5万元的补助，奖补资金主要用于农资化肥购置，建设晾晒、储藏等基础设施建设，建设绿色生产基地土地流转费的支付、培育品牌及开展市场营销宣传等方面。</t>
  </si>
  <si>
    <t>提高农业生产效率，带动更多的农户增加收入。</t>
  </si>
  <si>
    <t>小额信贷贴息</t>
  </si>
  <si>
    <t>截止2023年11月28日，扶贫小额信贷结余206笔，金额956.86万元，2023年全部到期，脱贫人口小额信贷1861笔，金额9100万元，根据签订的协议，需对上述贷款进行贴息，其中扶贫小额信贷需贴息资金0.1万元，脱贫人口小额信贷在持续发放中，预测至2024年末发放2500笔，余额12300万元，需贴息资金523.56万元，以上二项贷款预测共需贴息资金523.66万元。</t>
  </si>
  <si>
    <t>满足脱贫人口小额信贷需求，支持已脱贫户发展生产，增加收入，实现稳步脱贫。</t>
  </si>
  <si>
    <t>为进一步规范小额信贷模式，对采取户贷户用自我发展的贷款户，引导、支持提高产业发展规模和经济效益；对采取户贷户用合伙发展的贷款户，通过务工就业、产销对接等方式。灵活运用续贷、展期、延期等政策工具，为承贷户发展生产经营提供资金支持。</t>
  </si>
  <si>
    <t>农商银行民乐支行</t>
  </si>
  <si>
    <t>农商银行</t>
  </si>
  <si>
    <t>乡村建设行动</t>
  </si>
  <si>
    <t>顺化镇产业配套的灌溉设施建设</t>
  </si>
  <si>
    <t>顺化镇
青松村
土城村
曹营村
列四坝村
上天乐村
顺化堡村
旧堡村
宗寨村
松树村</t>
  </si>
  <si>
    <t>顺化镇29.4公里，每公里补助20万元，补助资金588万元。
1.修建青松村韩武地十支六斗斗渠2.5公里。
2.修建土城村支渠1.3公里。
3.修建曹营村三支支渠2.5公里。
4.修建列四坝村簸箕口至南叶坝子渠系3公里。
5.修建上天乐村七支农田渠段2.1公里。
6.修建顺化堡村六支斗渠3公里、八支斗渠4公里、七支管灌改渠灌2公里。
7.修建旧堡村六支支渠3公里。
8.修建宗寨村八支二斗斗渠2公里，十支三斗斗渠1.5公里，十支六斗斗渠1.5公里。
9.修建松树村十支六斗斗渠1公里。</t>
  </si>
  <si>
    <t>实施高效节水，改善灌溉条件，增加灌溉面积，提高农民收入。</t>
  </si>
  <si>
    <t>通过灌溉设施建设，输水能力和灌溉效益上升30%。</t>
  </si>
  <si>
    <t>0.4439</t>
  </si>
  <si>
    <t>0.0526</t>
  </si>
  <si>
    <t>0.3913</t>
  </si>
  <si>
    <t>1.6434</t>
  </si>
  <si>
    <t>0.1925</t>
  </si>
  <si>
    <t>1.4509</t>
  </si>
  <si>
    <t>顺化镇</t>
  </si>
  <si>
    <t>南古镇产业配套的灌溉设施建设</t>
  </si>
  <si>
    <t>南古镇
柳谷村
马蹄村
闫城村
东朱村
上花园村
岔家堡村
景会村</t>
  </si>
  <si>
    <t>新建渠道25.05公里，每公里补助20万元，补助资金477万元，其中：
1.柳谷新建斗渠3.15公里；
2.马蹄村新建斗渠3.5公里；
3.闫城新建斗渠7公里；
4.东朱村新建大西干三闸四支斗渠2公里；
5.上花园村新建大西干十一支斗渠2.2公里；
6.岔家堡村新建渠系6公里；
7.景会村新建斗渠1.2公里；</t>
  </si>
  <si>
    <t>改善农田质量，方便灌溉</t>
  </si>
  <si>
    <t>南古镇</t>
  </si>
  <si>
    <t>新天镇产业配套的灌溉设施建设</t>
  </si>
  <si>
    <t>新天镇
闫户村
二寨村
三寨村
新天堡村
上姚村</t>
  </si>
  <si>
    <t>新天镇渠系建设17.99公里，没公里补助20万元。补助资金  万元。
1.闫户村一组斗渠3公里；
2.二寨村新建斗渠6公里；
3.三寨村新建斗渠4.3公里
4.新天堡村新建斗渠3公里；
5.上姚村新建斗渠1.69公里</t>
  </si>
  <si>
    <t>改善灌溉条件</t>
  </si>
  <si>
    <t>新天镇</t>
  </si>
  <si>
    <t>丰乐镇产业配套的灌溉设施建设</t>
  </si>
  <si>
    <t>丰乐镇
刘庄村
双营村</t>
  </si>
  <si>
    <t>丰乐镇渠系建设11.6公里，每公里补助20万元，补助资金232万元。
1.刘庄村农田渠系改造1公里；
2.双营村农田渠系改造10.6公里。</t>
  </si>
  <si>
    <t>调解和改良农田水分状况，满足农业生产发展需求，促进农业发展。</t>
  </si>
  <si>
    <t>六坝镇产业配套的灌溉设施建设</t>
  </si>
  <si>
    <t>六坝镇
五坝村
王官村</t>
  </si>
  <si>
    <t>六坝镇渠系建设5.3公里，每公里补助20万元，补助资金106万元。
1.五坝村4.7公里（五坝村五斗至四组庙台子地支渠2.5公里，五坝八组贾家洼、张家乱沟子高标准农田蓄水池引水渠2.2公里；
2.王官村0.6公里</t>
  </si>
  <si>
    <t>三堡镇产业配套的灌溉设施建设</t>
  </si>
  <si>
    <t>三堡镇
新庄村</t>
  </si>
  <si>
    <t>三堡镇渠系建设5.1公里，每公里补助20万元，补助资金102万元。
1.新庄村新建斗渠1.6公里（十四支三斗0.45公里、十四支六斗0.55公里、十六支四斗半0.6公里）。
2.徐寨村二组条田区域1公里，四组洋湖湾2.5公里。</t>
  </si>
  <si>
    <t>提高农田灌溉效率，节约农业用水</t>
  </si>
  <si>
    <t>洪水镇产业配套的灌溉设施建设</t>
  </si>
  <si>
    <t>洪水镇
汤庄村
黄青村
友爱村
乐民村
红石湾村
下柴村
里仁村</t>
  </si>
  <si>
    <t>洪水镇渠系建设16.7公里，每公里补助20万元，补助资金334万元。
1.汤庄村修建斗渠1.6公里；
2.黄青村修建十一支1.5KM的斗渠；
3.友爱村修建4公里斗渠；
4.乐民村配套完善渠系设施5公里。
5.红石湾村渠道建设1.8公里；
6.下柴村斗渠建设2公里；
7.里仁村斗渠建设0.8公里；</t>
  </si>
  <si>
    <t>进一步提高种植户灌溉效率，不断增加农户收入</t>
  </si>
  <si>
    <t>洪水镇</t>
  </si>
  <si>
    <t>民联镇产业配套的灌溉设施建设</t>
  </si>
  <si>
    <t>2024.06-2024.09</t>
  </si>
  <si>
    <t>民联镇
西寨村
龙山村
屯粮村
雷台村
刘新村
张明村</t>
  </si>
  <si>
    <t>民联镇渠系建设12.3公里，每公里补助20万元，补助资金246万元。
1.西寨村2.5公里；
2.龙山村新建引水渠1.7公里；
3.屯粮村新建引水渠4.1公里；
4.雷台村新建引水渠1.0公里；
5.刘新村新建引水渠1.0公里；
6.张明村新建引水渠2.0公里</t>
  </si>
  <si>
    <t>解决西寨部分耕地灌溉难问题</t>
  </si>
  <si>
    <t>南丰镇产业配套的灌溉设施建设</t>
  </si>
  <si>
    <t>南丰镇
黑山村
铁成子村
永丰村
边庄村</t>
  </si>
  <si>
    <t>南丰镇渠系建设18.08公里，每公里补助20万元，补助资金361.6万元。
1.石灰窑东干修建渠系8.48公里，建筑物33处。
2.南丰镇黑山村西渠沿土地灌溉水渠3公里。3.南丰镇铁城子村修建渠系1公里 
4.南丰镇永丰村修建渠系5.3公里
5.南丰镇边庄村修建渠系2.3公里。</t>
  </si>
  <si>
    <t>永固镇产业配套的灌溉设施建设</t>
  </si>
  <si>
    <t>永固镇
邓庄村
树庄村
总寨村
牛顺村
东街村
八卦村</t>
  </si>
  <si>
    <t>渠系建设9.51公里，每公里补助20万元，补助资金144万元。
1.永固镇树庄村灌溉输水渠道改建工程（义得渠四支渠道），改建渠道1.7公里（梯形预制砖衬砌）；
2.永固镇牛顺村灌溉输水渠道改建工程（义得渠八支渠道），改建渠道1公里（梯形预制砖衬砌）；
3.永固镇东街村灌溉输水渠道工程（童子坝五支渠道），改建渠道1.9公里。
4.永固镇南关村渠系建设2.6公里；
4.永固镇八卦村渠系建设2.31公里；</t>
  </si>
  <si>
    <t>190.2</t>
  </si>
  <si>
    <t>可改善永固镇邓庄、树庄、总寨村灌溉面积0.33万亩；提高农田灌溉保障能力，年节水量2万m3；改善永固镇邓庄、牛顺、总寨村灌溉面积0.34万亩；提高农田灌溉保障能力，年节水量3万立方米；改善东街村灌溉面积0.28万亩；提高农田灌溉保障能力，年节水量2.5万立方米。</t>
  </si>
  <si>
    <t>可提高受益村耕地灌溉保障能力，激活农村土地要素，为土地流转创造有利条件，加快推进农业产业基地建设，切实增加农民收益。</t>
  </si>
  <si>
    <t>0</t>
  </si>
  <si>
    <t>5</t>
  </si>
  <si>
    <t>0.1992</t>
  </si>
  <si>
    <t>0.0409</t>
  </si>
  <si>
    <t>0.1777</t>
  </si>
  <si>
    <t>0.6948</t>
  </si>
  <si>
    <t>0.1442</t>
  </si>
  <si>
    <t>0.6252</t>
  </si>
  <si>
    <t>永固镇</t>
  </si>
  <si>
    <t>“巾帼家美积分超市”建设补助</t>
  </si>
  <si>
    <t>为有效激发广大妇女群众和家庭积极投身增收致富、产业发展、环境整治，共建共享生态宜居家园，努力培育文明乡风、良好家风、淳朴民风、形成乡村治理新风尚。计划对已建成的“巾帼家美积分超市”进行货品补充，每个超市补货8000元，需资金41.6万元；计划在省级乡村振兴示范村新建“巾帼家美积分超市”8个，每个超市配备货品1.2万元，需资金9.6万元。总计补助资金51.2万元。</t>
  </si>
  <si>
    <t>“巾帼家美积分超市”作为助推乡村振兴的创新载体和务实举措，将家庭参与产业发展、群众参与基层社会治理、文明新风建设、美丽家园创建等乡村治理内容纳入积分管理，进一步激发群众积极投身增收致富、产业发展、环境整治、共建生态宜居家园的积极性、主动性、创造性，必将在培育文明乡风、良好家风、淳朴民风、形成乡村治理新风尚中发挥重要作用。</t>
  </si>
  <si>
    <t>年度目标:通过把美化环境、全域无垃圾治理、美丽庭院建设等内容纳入积分范畴，健全完善管理制度，动员群众积极投身农村“垃圾革命”、农村人居环境整治、村容村貌提升行动，并利用村社大喇叭、村民微信群、村社“红黑榜”扬先促后，引导群众在美丽家园建设中主动作为。</t>
  </si>
  <si>
    <t>县妇联</t>
  </si>
  <si>
    <t>新天镇大王庄村供水保障工程</t>
  </si>
  <si>
    <t>新天镇
大王庄村</t>
  </si>
  <si>
    <t>自来水主管改造8公里</t>
  </si>
  <si>
    <t>保障农村生活供水</t>
  </si>
  <si>
    <t>提高供水质量，确保群众饮水安全。</t>
  </si>
  <si>
    <t>新天镇人民政府</t>
  </si>
  <si>
    <t>大王庄村</t>
  </si>
  <si>
    <t>南古镇城南村供水保障工程</t>
  </si>
  <si>
    <t>南古镇
城南村</t>
  </si>
  <si>
    <t>自来水管网改造6.5公里。其中甘店村4.5公里，城南村2公里。每公里补助1万元。补助资金65万元。</t>
  </si>
  <si>
    <t>保障群众用水安全</t>
  </si>
  <si>
    <t>水务局</t>
  </si>
  <si>
    <t>南古镇城南村、甘店村</t>
  </si>
  <si>
    <t>民乐县水资源优化配置骨干灌溉水网项目（三期）</t>
  </si>
  <si>
    <t>新天镇
下姚村    丰乐镇
刘庄村
涌泉村</t>
  </si>
  <si>
    <t>新建渠（管）道6.879km，及配套建筑物。</t>
  </si>
  <si>
    <t>可改善灌溉面积3.17万亩</t>
  </si>
  <si>
    <t>民乐县      水务局</t>
  </si>
  <si>
    <t>民乐县水利建设管理站</t>
  </si>
  <si>
    <t>小堵麻供水保障工程</t>
  </si>
  <si>
    <t>新天镇
山寨村
吴油村
太平村
马均村</t>
  </si>
  <si>
    <t>新建净化车间1座，安装钢制常规一体化净化设备1套，全自动在线余氯检测二氧化氯消毒系统1套，改建管道13.6公里。</t>
  </si>
  <si>
    <t>巩固提升新天镇山寨、吴油、太平、马均4个村3722人的饮水安全保障能力。</t>
  </si>
  <si>
    <t>民乐县水务局</t>
  </si>
  <si>
    <t>民乐县农村供水服务保障中心</t>
  </si>
  <si>
    <t>柳谷供水保障工程</t>
  </si>
  <si>
    <t>南古镇
柳谷村</t>
  </si>
  <si>
    <t>改建截引1座，建净化车间1座，净水设备1台；新建各类管道3.80km；水厂1处，检查井3座；架设净水设备1套，架设低压输电线路1km。</t>
  </si>
  <si>
    <t>巩固提升柳谷村657人的饮水安全保障能力。</t>
  </si>
  <si>
    <t>土地整理损伤供水管网改建工程</t>
  </si>
  <si>
    <t>南古镇
左卫村
东朱村
新天镇
马均村
李寨村
丰乐镇
白庙村</t>
  </si>
  <si>
    <t>改建管道24km。</t>
  </si>
  <si>
    <t>可消除供水隐患，提升项目区6200人的供水保障能力。</t>
  </si>
  <si>
    <t>农村供水老旧管网改建工程</t>
  </si>
  <si>
    <t>六坝镇
赵岗村
北滩村
南丰镇
张连庄村
南古镇
彭刘村</t>
  </si>
  <si>
    <t>改建管道74km。</t>
  </si>
  <si>
    <t>可消除供水隐患，提升项目区3900人的供水保障能力。</t>
  </si>
  <si>
    <t>农村供水入户设施改建工程</t>
  </si>
  <si>
    <t>民联镇
太和村
新天镇
韩营村
丰乐镇
白庙村</t>
  </si>
  <si>
    <t>改建入户设施1953套。</t>
  </si>
  <si>
    <t>可消除供水隐患，为规范村级管理夯实基础。</t>
  </si>
  <si>
    <t>乡村建设行动农村供水保障</t>
  </si>
  <si>
    <t>新天镇
马均村</t>
  </si>
  <si>
    <t>新该建自来水主管8.5公里，架设减压井一座，总阀观察井一座。</t>
  </si>
  <si>
    <t>马均村</t>
  </si>
  <si>
    <t>新天镇周路村人饮管网改造</t>
  </si>
  <si>
    <t>新天镇
周陆村</t>
  </si>
  <si>
    <t>周陆村陆家庄饮水管网改造4.5公里。</t>
  </si>
  <si>
    <t>改善村民用水情况</t>
  </si>
  <si>
    <t>通过网上缴费方便群众生活，每月用水量及剩余金额查询一目了然，提高群众生活水平。</t>
  </si>
  <si>
    <t>新天镇周陆村</t>
  </si>
  <si>
    <t>农村供水保障基础设施建设</t>
  </si>
  <si>
    <t>何庄村
易湾村
新庄村</t>
  </si>
  <si>
    <t>1.用水管网改造12公里。其中易湾村入户管网改造7公里，新庄村设施农业大棚自来水水管改造5公里。每公里补助1万元，补助资金12万元。</t>
  </si>
  <si>
    <t>进一步改善村民饮水条件，保障设施大棚内作物的浇灌及养殖场的供水</t>
  </si>
  <si>
    <t>不断完善饮水安全保障体系，</t>
  </si>
  <si>
    <t>何庄村
易湾村
新庄村
双营村</t>
  </si>
  <si>
    <t>国营民乐县六坝林场新建林区道路项目</t>
  </si>
  <si>
    <t>国营民乐县民乐县六坝林场</t>
  </si>
  <si>
    <t>六坝林场日照滩育苗基地建设林区道路1.55公里，路基宽度6米，路面宽度5米。</t>
  </si>
  <si>
    <t>为改善林场基础设施建设，加大护林林区管理的力度，为以后林场发展及生态保护建设的需求和促进林区和谐稳定发展，充分发挥林场在森林资源保护中奠定良好的基础。</t>
  </si>
  <si>
    <t>0.o1</t>
  </si>
  <si>
    <t>民乐县林业和草原局</t>
  </si>
  <si>
    <t>国营民乐县六坝林场</t>
  </si>
  <si>
    <t>人居环境整治</t>
  </si>
  <si>
    <t>工业园区圆梦苑小区</t>
  </si>
  <si>
    <t>清理社区生活垃圾，清理乱堆乱放乱搭建，清理道路沿线卫生并改变影响人居环境的不良习惯。</t>
  </si>
  <si>
    <t>持续加大人居环境整治力度，健全完善相应的小型环卫设施及长效机制，达到宜居宜业美丽生态社区。</t>
  </si>
  <si>
    <t>民乐县圆梦苑社区</t>
  </si>
  <si>
    <t>永固镇人饮管网改造</t>
  </si>
  <si>
    <t>八卦营村
东街村
南关村
姚寨子村
西村
滕庄村
总寨村
牛顺村
邓庄村
杨家树庄村</t>
  </si>
  <si>
    <t>改建永固镇10个行政村人饮管网改造155公里，每公里补助1万元。</t>
  </si>
  <si>
    <t>进一步改善供水条件，解决群众饮水困难问题。</t>
  </si>
  <si>
    <t>工程实施后，可优化项目区群众供水格局，改善目前自来水管老化水量跑冒滴漏问题，稳步提升群众饮水安全保障能力。</t>
  </si>
  <si>
    <t>黄青村自来水管道架设13KM</t>
  </si>
  <si>
    <t>洪水镇
黄青村</t>
  </si>
  <si>
    <t>自来水管道架设13KM</t>
  </si>
  <si>
    <t>解决黄青村村民安全饮水问题</t>
  </si>
  <si>
    <t>洪水镇黄青村</t>
  </si>
  <si>
    <t>吴庄村自来水管道架设6KM</t>
  </si>
  <si>
    <t>洪水镇
吴庄村</t>
  </si>
  <si>
    <t>自来水管道架设6KM</t>
  </si>
  <si>
    <t>解决吴庄村村民安全饮水问题</t>
  </si>
  <si>
    <t>洪水镇吴庄村</t>
  </si>
  <si>
    <t>老号村自来水维修5KM</t>
  </si>
  <si>
    <t>老号村</t>
  </si>
  <si>
    <t>解决老号村村民安全饮水问题</t>
  </si>
  <si>
    <t>农村农业局</t>
  </si>
  <si>
    <t>民联镇太和村自来水管网改造项目</t>
  </si>
  <si>
    <t>2024年6月-2024年9月</t>
  </si>
  <si>
    <t>民联镇
太和村</t>
  </si>
  <si>
    <t>新建自来水管网35公里</t>
  </si>
  <si>
    <t>解决太和村村民安全饮水问题</t>
  </si>
  <si>
    <t>0.0654</t>
  </si>
  <si>
    <t>0.0028</t>
  </si>
  <si>
    <t>0.0626</t>
  </si>
  <si>
    <t>0.2817</t>
  </si>
  <si>
    <t>0.0086</t>
  </si>
  <si>
    <t>0.2731</t>
  </si>
  <si>
    <t>民联镇太和村</t>
  </si>
  <si>
    <t>南丰镇人饮管网改造</t>
  </si>
  <si>
    <t xml:space="preserve"> 南丰镇
张连庄村
秦庄村
何庄村
张家沟湾村马营墩村
炒面庄村
玉带口村
渠湾村</t>
  </si>
  <si>
    <t>1.南丰镇张连庄村改建各类管道13.7km,检查井16座，补助资金50.69万元。 
2.南丰镇秦庄村改建各类管道2.3km,检查井1座。 
3.玉带口村对全村自来水管网进行改造5公里.
4.南丰镇渠湾村改建各类管道4.97km .
5.张家沟湾村一二三四组自来水管网老化影响正常供水。
 6.何庄村对截饮工程蓄水池进行维修，以及1.8公里官网破损管道进行更换。 
7.马营墩村对全村自来水管网进行改造19.8公里。 
8.炒面村修饮用水管网改造6公里。</t>
  </si>
  <si>
    <t>进一步改善供水条件，解决群众饮水困难。</t>
  </si>
  <si>
    <t>工程实施后，可优化项目区供水格局，稳步提升1.2202万农村人口的饮水安全保障能力。</t>
  </si>
  <si>
    <t>民乐县六坝镇2024年中央财政以工代赈项目</t>
  </si>
  <si>
    <t>新建六坝镇北滩村园林组至民乐工业园区道路7.1公里。</t>
  </si>
  <si>
    <t>项目实施后，将极大改善项目区基础设施条件，有效提升项目区群众生产生活条件方便群众出行同时通过项目实施直接增加群众工资性收入，有效拓展脱贫群众增收渠道。</t>
  </si>
  <si>
    <t>县发改局</t>
  </si>
  <si>
    <t>2023.12.1</t>
  </si>
  <si>
    <t>省级乡村示范村及和美乡村建设</t>
  </si>
  <si>
    <t>对全县6个省级乡村建设示范村按照省级3大类（基础设施建设、基本公共服务、乡村治理和精神文明建设）23项指标创建补齐短板弱项，根据工程进度验收，每村补助100万元。2个和美乡村建设，每村补助200万元。资金用于村组道路建设，水、电、路、网、亮化、路灯架设等基础设施建设项目（乡村建设实施方案的前12项可用）。</t>
  </si>
  <si>
    <t>加快农业产业化发展，提升乡村治理能力，增加农民的就业渠道和村集体经济收入，实现巩固拓展脱贫攻坚与乡村振兴的有效衔接。</t>
  </si>
  <si>
    <t>10个镇</t>
  </si>
  <si>
    <t>10个村</t>
  </si>
  <si>
    <t>人居环境整治及垃圾中转站维修</t>
  </si>
  <si>
    <t>1.对全县10个镇所辖行政村人居环境整治及垃圾中转站维修。其中新天镇、南古镇、洪水镇、三堡镇、六坝镇、民联镇、南丰镇每镇补助30万元；永固镇、顺化镇、丰乐镇每镇补助20万元，共补助资金270万元。（清理农村生活垃圾、清理村内生活垃圾、清理畜禽养殖粪污等农业生产废弃物、清理室内外卫生、清理乱堆乱放乱搭建、清理废弃房屋和残垣断壁、清理农村河道卫生、清理农村道路沿线卫生和改变影响农村人居环境的不良习惯）及完善农村环境卫生治理建设。）</t>
  </si>
  <si>
    <t>持续加大人居环境整治力度，拆除旧棚圈及残垣断壁，整治农村通村道路、渠道沟沿、沿路沿线等重点区域，清理农户房前屋后生产生活垃圾，健全完善相应的小型环卫设施及长效机制，达到宜居宜业美丽生态村庄。</t>
  </si>
  <si>
    <t>以开展人居环境整治攻坚行动为依托，加大资金投入力度和基础设施建设力度，以无垃圾、无污水、无污染为目标，按照户集、村收、镇转运、县处理的垃圾处理模式，明确了镇、村清理整治垃圾及农村环境卫生工作的主体责任，清理农户房前屋后生活垃圾，形成以镇总协调、村负总责、村民小组和群众齐参与的管理机制，全面通村道路、渠道沟沿、沿路沿线等重点区域环境整治，实现全面覆盖、长效管理、保持常态。同时，不断建立完善人居环境卫生管理、考核奖惩、保洁人员管理等配套制度，使环卫工作步入制度化、长效化管理轨道。</t>
  </si>
  <si>
    <t>172个村</t>
  </si>
  <si>
    <t>就业奖补项目</t>
  </si>
  <si>
    <t>技能培训</t>
  </si>
  <si>
    <t>2023.1-2023.12</t>
  </si>
  <si>
    <t>乡村振兴
学院</t>
  </si>
  <si>
    <t>1.开展对、县级以上示范性合作社带头人、全县农头企业业务骨干进行业务培训，培训人数300人。
2.开展对现代农民技能培训（新型经营主体带头人、种养殖大户及致富能人、返乡创业大学生、家庭农场创办人、产业致富带头人、高素质农民，）培训人数1200人。</t>
  </si>
  <si>
    <t>进一步提升农民专业合作社管理人员的经营能力；提升集体经济公司管理人员的业务素质，提升经营管理水平；开展对现代农民的培训，进一步提升增加致富带头人的创业能力，更新发展思路，提高农户及家庭农场管理人员的经营能力。</t>
  </si>
  <si>
    <t xml:space="preserve"> 通过培训，进一步提升现代农民专业化生产水平，让新型经营主体带头人、家庭农场创办人及致富能人了解农业发展政策，提升生产技能，提高综合经营能力，带动更多农户增收致富；充分发挥合作社的示范引领作用，促进合作社开展规模化种养殖，集约化经营，在现有带动农户的基础上，带动更多农户参与合作社生产经营，进一步提升合作社高质量发展。</t>
  </si>
  <si>
    <t>县经营指导站</t>
  </si>
  <si>
    <t>乡村工匠培训</t>
  </si>
  <si>
    <t>进一步提升乡村工匠人员的经营能力；进一步提升增加致富带头人的创业能力，更新发展思路，提高管理人员的经营能力。</t>
  </si>
  <si>
    <t>续建</t>
  </si>
  <si>
    <t>工业园区及各镇</t>
  </si>
  <si>
    <t xml:space="preserve"> 鼓励引导脱贫劳动力（含监测帮扶对象）外出务工就业， 1.计划为900名跨省务工稳定就业3个月以上的脱贫劳动力（含监测帮扶对象）按照600元/人的标准发放一次性交通补助900*600=540000元，需补助资金54万元。
   2.计划为200名省内县外务工稳定就业3个月以上的脱贫劳动力（含监测帮扶对象）按照300元/人的标准发放一次性交通补助，200*300=60000元，需交通补助6万元。
   3.按照甘人社通〔2023〕257号文件规定，计划为2400名省外务工稳定就业3个月以上但不能提供相关证明资料的脱贫劳动力（含监测帮扶对象）按照200元/人的标准定额预付一次性交通补助，2400*200=48000元，需补助资金48万元，
   4.按照甘人社通〔2023〕257号文件规定，计划为1000名省内县外务工稳定就业3个月以上但不能提供相关证明资料的脱贫劳动力（含监测帮扶对象）按照100元/人的标准定额预付一次性交通补助1000*100=100000元，需补助资金10万元。鼓励乡村就业工厂（帮扶车间）积极吸纳脱贫劳动力（含监测帮扶对象）稳定就业。对吸纳脱贫劳动力（含监测帮扶对象）稳定就业6个月，按照3000元/人标准给予乡村就业工厂（帮扶车间）就业奖补，计划乡村就业工厂（帮扶车间）稳定吸纳200脱贫劳动力（监测对象）稳定就业，200*3000=600000元，需补助资金60万元。
</t>
  </si>
  <si>
    <t>引导和鼓励脱贫劳动力外出务工就业，拓宽贫困劳动力增收渠道，不断巩固就业扶贫脱贫成果。</t>
  </si>
  <si>
    <t>县人社局</t>
  </si>
  <si>
    <t>人社局</t>
  </si>
  <si>
    <t>县组织部</t>
  </si>
  <si>
    <t>举办农业种植技术专题培训班等主题班次26期，开展乡村“五支队伍”培训工作，完成村“两委”干部、农业企业负责人、专业合作社成员、家庭农场主、种养殖大户、产业致富带头人等实用人才培训1700多人</t>
  </si>
  <si>
    <t>为县域农业产业发展培养一批增收致富领路人。积极发挥乡村振兴政策优势和学院办学特色，对外承接乡村振兴类主题培训班次，有效激活乡村振兴的内生动力，不断推动产业技术交流力度和产业结构优化升级。</t>
  </si>
  <si>
    <t>组织部</t>
  </si>
  <si>
    <t>县乡村振兴学院</t>
  </si>
  <si>
    <t>乡村寄递物流收发公益性岗位</t>
  </si>
  <si>
    <t>为2024年新开发的156个公益性岗位人员，按600元/人每月的标准给予补助，计划发放12个月补助资金112.32万元。</t>
  </si>
  <si>
    <t>引导和鼓励脱贫劳动力（含监测帮扶对象）外出务工就业，拓宽脱贫劳动力（含监测帮扶对象）增收渠道，不断巩固拓展脱贫攻坚成果。</t>
  </si>
  <si>
    <t>民乐县乡村振兴局</t>
  </si>
  <si>
    <t>中国邮政集团有限公司甘肃省民乐县分公司</t>
  </si>
  <si>
    <t>公益性岗位</t>
  </si>
  <si>
    <t>1.为2020年新增的222个公益性岗位人员，按500元/人每月的标准给予补助，计划发放12个月补助资金133.2万元，其中由省级乡村公益岗位就业补助资金补助66.6万元，剩余66.6万元由财政衔接推进乡村振兴补助资金列支。
2.4.为2020年疫情防控期间新增172个临时性公益性岗位人员（2023年7月转为创稳网格员），按500元/人每月的标准给予补助，计划发放12个月补助资金103.2万元。</t>
  </si>
  <si>
    <t>鼓励贫困劳动力积极外出务工就业，对不能外出务工就业的，符合条件的，兜底保障就业，确保脱贫劳动力收入稳定，脱贫成果进一步巩固。</t>
  </si>
  <si>
    <t>其他</t>
  </si>
  <si>
    <t>易地扶贫搬迁贷款贴息</t>
  </si>
  <si>
    <t>易地扶贫搬迁贷款贴息542万元。</t>
  </si>
  <si>
    <t>进一步改善易地扶贫搬迁群众的生产生活条件。</t>
  </si>
  <si>
    <t>农投公司</t>
  </si>
  <si>
    <t>贫困家庭“雨露计划”培训项目</t>
  </si>
  <si>
    <t>为全镇脱贫户家庭中目前正在接受中等职业教育、高等职业教育和技工类院校教育的680名学生，每生补助3000元</t>
  </si>
  <si>
    <t>经培训获得中级、中专及高职院校学历证书或国家中级职业上岗资格证，使“两后生”学到一技之长。</t>
  </si>
  <si>
    <t>有效解决贫困人口的就业机会，增加劳务收入，切实实现贫困群众稳定脱贫。</t>
  </si>
  <si>
    <t>项目管理费</t>
  </si>
  <si>
    <t>主要用于帮扶项目的规划编制、项目评估、论证、招投标、监理、检查验收、公示公告、成果宣传、档案管理、乡村振兴与脱贫攻坚有效衔接相关资料印刷、资金管理相关的经费开支。</t>
  </si>
  <si>
    <t>进一步提高项目管理水平。</t>
  </si>
  <si>
    <t>2024年第一批中央省级衔接资金项目计划统计表</t>
  </si>
  <si>
    <t>项目类型</t>
  </si>
  <si>
    <t>二级项目类型</t>
  </si>
  <si>
    <t>投资金额</t>
  </si>
  <si>
    <t>民乐县“3区3镇30村”乡村振兴示范项目（一期）（民乐县南古镇气调库建设项目）</t>
  </si>
  <si>
    <t>支持草蓄产业发展</t>
  </si>
  <si>
    <t>产业配套的灌溉设施</t>
  </si>
  <si>
    <t>产业路</t>
  </si>
  <si>
    <t>日光温室大棚改造</t>
  </si>
  <si>
    <t>国有林场项目</t>
  </si>
  <si>
    <t>交通补助和乡村就业工厂</t>
  </si>
  <si>
    <t>农业技术及新型职业农民专题培训</t>
  </si>
  <si>
    <t>县级巩固拓展脱贫攻坚成果和乡村振兴项目计划统计表</t>
  </si>
  <si>
    <t>新型职业农民培训</t>
  </si>
  <si>
    <t>组织部农业技术专题培训</t>
  </si>
  <si>
    <t>附件：</t>
  </si>
  <si>
    <t>民乐县2024年第一批中央省级财政衔接推进乡村振兴补助资金项目计划表</t>
  </si>
  <si>
    <t>中央</t>
  </si>
  <si>
    <t>省级</t>
  </si>
  <si>
    <t>民乐县南古镇</t>
  </si>
  <si>
    <t>本工程南古镇新建 2 万吨气调库 1 座，占地面积为 55970 平方米，建筑面积为9606.24 平方米。</t>
  </si>
  <si>
    <t>大幅度提升我县马铃薯鲜储能力，极大的改善马铃薯收购、销售条件，增加马铃薯种植效益，助推全县马铃薯产业发展</t>
  </si>
  <si>
    <t>项目建成后，资产确权后权属归民乐县裕振投资开发有限责任公司所有，资产以租赁或自营形式产生效益，建立与农户密切的利益联结机制，项目实施后在壮大村集体经济的同时促进农户增收。项目以储藏2万吨马铃薯，可有效延长销售、加工时限，反季节销售，每吨可增加收入800元左右，年增加收入1600万元。大幅度提升我县马铃薯鲜储能力，极大的改善马铃薯收购、销售条件，增加马铃薯种植效益，助推地马铃薯产业可持续发展。</t>
  </si>
  <si>
    <t>举办农业种植技术专题培训班等主题班次26期，开展乡村“五支队伍”培训工作，完成农业企业负责人、专业合作社成员、家庭农场主、种养殖大户、产业致富带头人等实用人才培训1700多人</t>
  </si>
  <si>
    <t>民乐县农业农村局
（产业股）</t>
  </si>
  <si>
    <t>渠系建设</t>
  </si>
  <si>
    <t>新改扩建养殖场补助项目200万元：1.总投资120万元以上，新建圈舍扣棚面积达3000平方米以上，且配套办公用房、饲草棚、粪污处理等设施设备的养殖场，每个一次性补助60万元。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生猪规模养殖场调出补助项目250万元。对年出栏2000头以上的生猪养殖场，每个一次性补助5万元，5000头以上的生猪养殖场，每个一次性补助10万元，10000头以上的养殖场，每个一次性补助20万元，20000头以上的养殖场，每个一次性补助30万元。
良种基础母牛补助项目550万元，1.对长期养殖10-19头以上良种基础母牛（西门塔尔、荷斯坦、安格斯）的农户，每户一次性补助10000元。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</si>
  <si>
    <t>全县肉牛（牦牛）年出栏新增1.6万头，肉羊年出栏新增2.1万只，畜牧产值可增加2.17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激励养殖户加大补栏力度，增加生猪出栏量，可有效提高农户养殖信心，促进农户扩群增量，通过“小群体、大规模”发展模式加大畜禽饲养量，推动畜牧业扩规模、提质量、增效。</t>
  </si>
  <si>
    <t>规模养殖场通过订单生产、托养托管、产品代销、保护价收、投母还犊、技术服务等方式，指导周边养殖场订单收购、科学饲养，持续增加农户的经营性收入；规模养殖场通过吸纳县域内农户务工就业，进一步增加农户的工资性收入；集中修建养殖场通过土地流转、房屋租赁等方式，支付农户土地流转金和房屋租赁资金，增加农户财产性收入。规模养殖场通过订单生产、产品代销、保护价收、技术服务等方式，指导周边养殖场订单收购、科学饲养，持续增加农户的经营性收入。</t>
  </si>
  <si>
    <t>支持发展传统手工艺品生产加工，挖掘发展传统建筑、雕刻彩绘、剪纸刻绘、刺绣印柒、砖雕、鞋垫、凉鞋、布鞋等特色手工艺品，培育乡村工匠，创响"土字号"乡村特色品牌。建立健全“乡村工匠＋新型经营主体＋村集体经济组织＋农户"利益联结机制，发挥当地乡村工匠示范带动作用，用好"龙头企业＋"、合作社＋""致富带头人＋"等模式，鼓励各类经营主体通过技艺传承、技能培训、技术入股、领办、订单生产等多种方式，与乡村工匠工作室、企业、工厂经营者建立紧密合作关系，统一培训、统一供料、统一收购，走分散生产、联合经营、规模发展之路，实现乡村工匠优秀传统文化技艺发展与产业链有效联结。</t>
  </si>
  <si>
    <t>劳动力技能培训</t>
  </si>
  <si>
    <t>民乐县2024年第一批中央省级县级财政衔接推进乡村振兴补助资金项目计划表</t>
  </si>
  <si>
    <t>县级</t>
  </si>
  <si>
    <t>落实粮食安全（小麦种植补贴）</t>
  </si>
  <si>
    <t>本工程南古镇新建 2 万吨气调库2座，占地面积为 55970 平方米，建筑面积为9606.24 平方米。</t>
  </si>
  <si>
    <t>发展壮大马铃薯产业</t>
  </si>
  <si>
    <r>
      <rPr>
        <sz val="10"/>
        <color rgb="FF000000"/>
        <rFont val="宋体"/>
        <family val="3"/>
        <charset val="134"/>
      </rPr>
      <t>1.马铃薯经营主体与爱味客签订马铃薯销售合同，完成爱味客10万吨商品薯交售，每吨给予补助资金200元（其中补助经营主体160元，补助种植基地所在村集体40元）。</t>
    </r>
    <r>
      <rPr>
        <sz val="11"/>
        <color rgb="FF000000"/>
        <rFont val="仿宋_GB2312"/>
        <family val="3"/>
        <charset val="134"/>
      </rPr>
      <t>2.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r>
  </si>
  <si>
    <t>各镇及经营主体</t>
  </si>
  <si>
    <r>
      <rPr>
        <b/>
        <sz val="10"/>
        <color rgb="FF000000"/>
        <rFont val="宋体"/>
        <family val="3"/>
        <charset val="134"/>
      </rPr>
      <t>新改扩建养殖场补助项目200万元：</t>
    </r>
    <r>
      <rPr>
        <sz val="10"/>
        <color rgb="FF000000"/>
        <rFont val="宋体"/>
        <family val="3"/>
        <charset val="134"/>
      </rPr>
      <t xml:space="preserve">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t>
    </r>
    <r>
      <rPr>
        <b/>
        <sz val="10"/>
        <color rgb="FF000000"/>
        <rFont val="宋体"/>
        <family val="3"/>
        <charset val="134"/>
      </rPr>
      <t>生猪规模养殖场调出补助项目250万元。</t>
    </r>
    <r>
      <rPr>
        <sz val="10"/>
        <color rgb="FF000000"/>
        <rFont val="宋体"/>
        <family val="3"/>
        <charset val="134"/>
      </rPr>
      <t xml:space="preserve">对年出栏2000头以上的生猪养殖场，每个一次性补助5万元，5000头以上的生猪养殖场，每个一次性补助10万元，10000头以上的养殖场，每个一次性补助20万元，20000头以上的养殖场，每个一次性补助30万元。
</t>
    </r>
    <r>
      <rPr>
        <b/>
        <sz val="10"/>
        <color rgb="FF000000"/>
        <rFont val="宋体"/>
        <family val="3"/>
        <charset val="134"/>
      </rPr>
      <t>良种基础母牛补助项目550万元，</t>
    </r>
    <r>
      <rPr>
        <sz val="10"/>
        <color rgb="FF000000"/>
        <rFont val="宋体"/>
        <family val="3"/>
        <charset val="134"/>
      </rPr>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r>
  </si>
  <si>
    <t>县农业农村局
（畜牧站）</t>
  </si>
  <si>
    <t>支持中药材全产业链发展</t>
  </si>
  <si>
    <r>
      <rPr>
        <sz val="9"/>
        <color rgb="FF000000"/>
        <rFont val="宋体"/>
        <family val="3"/>
        <charset val="134"/>
      </rPr>
      <t>1.支持种子种苗繁育。支持农业企业、专业合作社等经营主体与农业大专院校、科研院所合作，连片繁育中药材良种（种苗）50亩以上，取得有合法资质认定的相关检测检验报告且培育的良种在本县大面积推广的经营主体，一次性奖励10万元。</t>
    </r>
    <r>
      <rPr>
        <sz val="10"/>
        <rFont val="宋体"/>
        <family val="3"/>
        <charset val="134"/>
      </rPr>
      <t xml:space="preserve">
</t>
    </r>
    <r>
      <rPr>
        <sz val="9"/>
        <color rgb="FF000000"/>
        <rFont val="宋体"/>
        <family val="3"/>
        <charset val="134"/>
      </rPr>
      <t>2.支持标准化种植基地建设。对当年成功创建中药材GAP示范基地且连片种植面积500亩以上的经营主体，每亩一次性补助200元有机肥（补助面积最多不超过1000亩）。</t>
    </r>
    <r>
      <rPr>
        <sz val="10"/>
        <rFont val="宋体"/>
        <family val="3"/>
        <charset val="134"/>
      </rPr>
      <t xml:space="preserve">
</t>
    </r>
    <r>
      <rPr>
        <sz val="9"/>
        <color rgb="FF000000"/>
        <rFont val="宋体"/>
        <family val="3"/>
        <charset val="134"/>
      </rPr>
      <t>3.支持中药材加工。对建成集清洗、切片、烘干一体，且年加工量达到50吨以上的中药材初加工作坊，每个作坊奖补资金5万元。</t>
    </r>
    <r>
      <rPr>
        <sz val="10"/>
        <rFont val="宋体"/>
        <family val="3"/>
        <charset val="134"/>
      </rPr>
      <t xml:space="preserve">
</t>
    </r>
    <r>
      <rPr>
        <sz val="9"/>
        <color rgb="FF000000"/>
        <rFont val="宋体"/>
        <family val="3"/>
        <charset val="134"/>
      </rPr>
      <t>4.支持中药材流通销售。对当年新建中药材冷链储藏设施的合作社或家庭农场，按照5立方米容积折合1吨储藏能力，新建100吨冷库补助资金9万元，每增加100吨储藏能力增加补助资金7万元，单个建设主体最高补助资金不超过100万元。</t>
    </r>
    <r>
      <rPr>
        <sz val="10"/>
        <rFont val="宋体"/>
        <family val="3"/>
        <charset val="134"/>
      </rPr>
      <t xml:space="preserve">
</t>
    </r>
    <r>
      <rPr>
        <sz val="9"/>
        <color rgb="FF000000"/>
        <rFont val="宋体"/>
        <family val="3"/>
        <charset val="134"/>
      </rPr>
      <t>5.支持中药材品牌及科技创新建设。对取得地理标志、有机食品认证的经营主体一次性分别奖励30万元、10万元；对取得“甘味”知名农产品企业商标品牌的经营主体一次性奖励10万元；对取得省市场监管部门发布实施的地方标准或省级有关部门发布实施的技术规范一次性奖励10万元。</t>
    </r>
    <r>
      <rPr>
        <sz val="10"/>
        <rFont val="宋体"/>
        <family val="3"/>
        <charset val="134"/>
      </rPr>
      <t xml:space="preserve">
</t>
    </r>
    <r>
      <rPr>
        <sz val="9"/>
        <color rgb="FF000000"/>
        <rFont val="宋体"/>
        <family val="3"/>
        <charset val="134"/>
      </rPr>
      <t>6.支持中药材设备购置。对当年新购置的中药材分拣、加工、包装等相关设备并投产的，给予设备购置款30%的补助。</t>
    </r>
  </si>
  <si>
    <t>1.增强种子集中繁育和种苗集约化生产能力，提升全县种子、种苗标准化生产水平，降低中药材种植成本。
2.提高民乐县中药材综合生产能力，从源头上加强中药材安全质量管理，增强中药材的市场竞争力，带动全县中药材向区域化、标准化、集约化方向发展，促进中药材产业持续、稳定发展。
3.延长中药材产业链，提高中药材附加值。</t>
  </si>
  <si>
    <t>发展高原夏菜及蔬菜产业</t>
  </si>
  <si>
    <t>在广浔物流产业园、民联镇、开发区建设3座设施蔬菜冷藏保鲜库，农产品产地冷藏保鲜设施贮藏能力达到11200吨。1.马铃薯通风贮藏库:3立方米容积折合1吨储藏能力。新建100吨通风贮藏库补助资金4万元，每增加100吨储藏能力增加补助资金3万元。
2.机械冷库:5立方米容积折合1吨储藏能力。新建100吨机械冷库补助资金9万元，每增加100吨储藏能力增加补助资金7万元。</t>
  </si>
  <si>
    <t>异地扶贫搬迁后续扶持</t>
  </si>
  <si>
    <t>园区</t>
  </si>
  <si>
    <t>对园区日光温室大棚进行提升改造</t>
  </si>
  <si>
    <t>渠系建设45公里，每公里补助20万元。</t>
  </si>
  <si>
    <t>各村</t>
  </si>
  <si>
    <t>六坝镇
六坝村</t>
  </si>
  <si>
    <t>产业路建设8.2公里，每公里补助73万元。</t>
  </si>
  <si>
    <t>六坝镇六坝村</t>
  </si>
  <si>
    <t>农业保险补助</t>
  </si>
  <si>
    <t>农业面源污染治理</t>
  </si>
  <si>
    <t>计划回收3000吨废旧地膜，按照15:1的比例（15公斤的废旧地膜对应1公斤新膜）</t>
  </si>
  <si>
    <t>1.六坝林场日照滩育苗基地建设林区道路1.55公里，路基宽度6米，路面宽度5米。</t>
  </si>
  <si>
    <t>六坝林场
北滩林场</t>
  </si>
  <si>
    <t>县发改局
六坝镇</t>
  </si>
  <si>
    <t>六坝镇北滩村</t>
  </si>
  <si>
    <t>农村基础设施维修改造及人居环境整治</t>
  </si>
  <si>
    <t>1.对全镇人饮管网及污水管网改造，补助资金500万元。
2.对全县10个镇及圆梦苑所辖行政村人居环境整治及垃圾中转站维修。其中新天镇、南古镇、洪水镇、六坝镇、民联镇、南丰镇、永固镇每镇补助30万元；三堡镇、顺化镇、丰乐镇、圆梦苑社区每镇补助20万元，、共补助资金300万元。（清理农村生活垃圾、清理村内生活垃圾、清理畜禽养殖粪污等农业生产废弃物、清理室内外卫生、清理乱堆乱放乱搭建、清理废弃房屋和残垣断壁、清理农村河道卫生、清理农村道路沿线卫生和改变影响农村人居环境的不良习惯）及完善农村环境卫生治理建设。）
3.落实“八改”工程项目（农村改厕、改路改水、改房、改电、改气、改厨、改院）200万元</t>
  </si>
  <si>
    <t>10个镇及圆梦苑社区</t>
  </si>
  <si>
    <t>172个村及圆梦苑社区</t>
  </si>
  <si>
    <t>乡村工匠就业扶持及培训</t>
  </si>
  <si>
    <t>1.支持发展传统手工艺品生产加工，挖掘发展传统建筑、雕刻彩绘、剪纸刻绘、刺绣印柒、砖雕、鞋垫、凉鞋、布鞋等特色手工艺品，培育乡村工匠，创响"土字号"乡村特色品牌。建立健全“乡村工匠＋新型经营主体＋村集体经济组织＋农户"利益联结机制，发挥当地乡村工匠示范带动作用，用好"龙头企业＋"、合作社＋""致富带头人＋"等模式，鼓励各类经营主体通过技艺传承、技能培训、技术入股、领办、订单生产等多种方式，与乡村工匠工作室、企业、工厂经营者建立紧密合作关系，统一培训、统一供料、统一收购，走分散生产、联合经营、规模发展之路，实现乡村工匠优秀传统文化技艺发展与产业链有效联结。</t>
  </si>
  <si>
    <t>乡村振兴服务中心</t>
  </si>
  <si>
    <t xml:space="preserve">1.举办农业种植技术专题培训班等主题班次26期，开展乡村“五支队伍”培训工作，完成农业企业负责人、专业合作社成员、家庭农场主、种养殖大户、产业致富带头人等实用人才培训1700多人。2.对新型农业经营主体带头人、乡村建设带头人、返乡农民工、农村创新创业青年、种养加能手等开展专项培训，培训人数达1500余人。3.全县土地流转及村集体“三资”提质增效骨干培训班350人。 </t>
  </si>
  <si>
    <t>组织部
农业农村局</t>
  </si>
  <si>
    <t>县乡村振兴学院
农业农村局
（经管站）</t>
  </si>
  <si>
    <t>1.为2024年新开发的120个公益性岗位人员，按600元/人每月的标准给予补助，计划发放12个月补助资金86.4万元。2.为2020年新增的222个公益性岗位人员，按500元/人每月的标准给予补助，计划发放12个月补助资金133.2万元，其中由省级乡村公益岗位就业补助资金补助66.6万元，剩余66.6万元由财政衔接推进乡村振兴补助资金列支。
3.为2020年疫情防控期间新增172个临时性公益性岗位人员（2023年7月转为创稳网格员），按500元/人每月的标准给予补助，计划发放12个月补助资金103.2万元。</t>
  </si>
  <si>
    <t>引导和鼓励脱贫劳动力外出务工就业，拓宽贫困劳动力增收渠道，不断巩固就业扶贫脱贫成果。鼓励贫困劳动力积极外出务工就业，对不能外出务工就业的，符合条件的，兜底保障就业，确保脱贫劳动力收入稳定，脱贫成果进一步巩固。</t>
  </si>
  <si>
    <t>附件1：</t>
  </si>
  <si>
    <t>总规模</t>
  </si>
  <si>
    <t>未到位
资金</t>
  </si>
  <si>
    <r>
      <rPr>
        <b/>
        <sz val="10"/>
        <color rgb="FF000000"/>
        <rFont val="宋体"/>
        <family val="3"/>
        <charset val="134"/>
      </rPr>
      <t>新改扩建养殖场补助项目200万元：</t>
    </r>
    <r>
      <rPr>
        <sz val="10"/>
        <color rgb="FF000000"/>
        <rFont val="宋体"/>
        <family val="3"/>
        <charset val="134"/>
      </rPr>
      <t xml:space="preserve">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t>
    </r>
    <r>
      <rPr>
        <b/>
        <sz val="10"/>
        <color rgb="FF000000"/>
        <rFont val="宋体"/>
        <family val="3"/>
        <charset val="134"/>
      </rPr>
      <t>生猪规模养殖场调出补助项目150万元。</t>
    </r>
    <r>
      <rPr>
        <sz val="10"/>
        <color rgb="FF000000"/>
        <rFont val="宋体"/>
        <family val="3"/>
        <charset val="134"/>
      </rPr>
      <t xml:space="preserve">对年出栏2000头以上的生猪养殖场，每个一次性补助5万元，5000头以上的生猪养殖场，每个一次性补助10万元，10000头以上的养殖场，每个一次性补助20万元，20000头以上的养殖场，每个一次性补助30万元。
</t>
    </r>
    <r>
      <rPr>
        <b/>
        <sz val="10"/>
        <color rgb="FF000000"/>
        <rFont val="宋体"/>
        <family val="3"/>
        <charset val="134"/>
      </rPr>
      <t>良种基础母牛补助项目650万元，</t>
    </r>
    <r>
      <rPr>
        <sz val="10"/>
        <color rgb="FF000000"/>
        <rFont val="宋体"/>
        <family val="3"/>
        <charset val="134"/>
      </rPr>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r>
  </si>
  <si>
    <t>易地扶贫搬迁后续扶持</t>
  </si>
  <si>
    <t>1.对2024年2个省级乡村建设示范村（张宋村、景会村、李寨村、油房村）按照省级3大类（基础设施建设、基本公共服务、乡村治理和精神文明建设）23项指标创建补齐短板弱项，根据工程进度验收，每村补助100万元，补助资金400万元。
2.2023年授牌的1个省级和美乡村（六坝村），补助200万元，2个市级和美乡村（三堡村、城南村）每村补助100万元。资金用于村组道路建设，水、电、路、网、亮化、路灯架设等基础设施建设项目（乡村建设实施方案的前12项可用）。</t>
  </si>
  <si>
    <t>1.对全镇人饮管网及污水管网改造，补助资金500万元。
2.对全县10个镇及圆梦苑所辖行政村人居环境整治及垃圾中转站维修。其中新天镇、南古镇、洪水镇、六坝镇、每镇补助30万元；民联镇、南丰镇、永固镇、三堡镇、顺化镇、丰乐镇、圆梦苑社区每镇补助20万元，（清理农村生活垃圾、清理村内生活垃圾、及完善农村环境卫生治理建设，新建垃圾中转站及污水处理厂等形成固定资产）
3.落实“八改”工程项目（农村改厕、改路改水、改房、改电、改气、改厨、改院）200万元</t>
  </si>
  <si>
    <t>计划对已建成的52个“巾帼家美积分超市”进行货品补充，每个超市补货6000元，需资金31.2元；计划在2024年省级乡村振兴示范村新建“巾帼家美积分超市”2个，每个超市配备货品1万元，需资金2万元。总计补助资金33.2万元。</t>
  </si>
  <si>
    <t>人饮管网改造项目</t>
  </si>
  <si>
    <t>易地扶贫搬迁贷款贴息597万元。</t>
  </si>
  <si>
    <t>县农业农村局
（产业股）</t>
  </si>
  <si>
    <t>县农业农村局
（农机推广中心）</t>
  </si>
  <si>
    <t>农业保险</t>
  </si>
  <si>
    <t>一批</t>
  </si>
  <si>
    <t>二批</t>
  </si>
  <si>
    <t>人居环境整治（废旧地膜回收利用项目）</t>
  </si>
  <si>
    <t>脱贫户监测户家庭“雨露计划”培训项目</t>
  </si>
  <si>
    <t>开办实施14个保险品种，优先保障已脱贫建档立卡户、边缘易致贫户和脱贫不稳定户参保，支持有实力的农业经营主体特别是带动建档立卡户较多的农业龙头企业、农民专业合作社参保。（刚性支出）</t>
  </si>
  <si>
    <t>民乐县
六坝镇</t>
  </si>
  <si>
    <t>气调库建设项目大幅度提升我县马铃薯鲜储能力，极大的改善马铃薯收购、销售条件，增加马铃薯种植效益，助推全县马铃薯产业发展和农业产业结构调整和优化升级，提高农产品的附加值和市场竞争力。增加农民收入：通过提高马铃薯的保鲜效果和延长销售期，可以增加农民的收入和生活水平。</t>
  </si>
  <si>
    <t>满足脱贫人口小额信贷需求，支持已脱贫户和监测户发展生产，增加收入，进一步巩固拓展脱贫攻坚成果。</t>
  </si>
  <si>
    <t>为农户提供更可靠稳定的供水服务，有效减少群众供水问题的发生，提升居民的生活水平。</t>
  </si>
  <si>
    <t>南古镇人民政府</t>
  </si>
  <si>
    <t>“巾帼家美积分超市”
建设补助</t>
  </si>
  <si>
    <t>市级</t>
  </si>
  <si>
    <t>促进农业产业的规模化，提高产业竞争力，为脱贫户和监测户提供稳定的收入来源，有助于巩固脱贫攻坚成果。带动农户参与马铃薯产业发展，促进马铃薯产业高质量发展。</t>
  </si>
  <si>
    <t>良种基础母牛补助（到户产业项目）</t>
  </si>
  <si>
    <t>1.采取“见犊补母”的方式，对存栏良种基础母牛5头以上(含5头)的养殖场(户)和存栏基础母牛1头以上的监测户养殖的母牛产犊后，每头补助500元。
2.对当年从外县购入良种基础母牛10头（含10头）以上的养殖农户，当年给予按照贷款当日LPR（市场报价率）贴息。</t>
  </si>
  <si>
    <t xml:space="preserve">促进畜牧业发展，增加农民收入户均增加2500元以上。推动农业产业结构调整
</t>
  </si>
  <si>
    <t>新改扩建养殖场、生猪规模养殖场贴息补助项目</t>
  </si>
  <si>
    <t xml:space="preserve">1.规模养殖场通过订单生产、产品代销、保护价收、技术服务等方式，指导周边养殖场订单收购、科学饲养，持续增加农户的经营性收入。受益农户达550户以上，户均收入增加5000元以上。
2.规模养殖场通过吸纳县域内农户务工就业，进一步增加农户的工资性收入；
3.集中修建养殖场通过土地流转、房屋租赁等方式，支付农户土地流转金和房屋租赁资金，增加农户财产性收入。
</t>
  </si>
  <si>
    <t>支持发展壮大村级集体经济（马铃薯产业发展）</t>
  </si>
  <si>
    <t>支持发展壮大村级集体经济（中药材产业发展）</t>
  </si>
  <si>
    <t>2024年确定南丰镇边庄村、永固镇滕庄村、洪水镇新丰村、民联镇屯粮村、顺化镇油房村5个村为项目实施村。每村70万元村集体经济入股县农投公司，进行中药材产业发展，入股资金用于基础设施建设。</t>
  </si>
  <si>
    <t>小麦种植补贴，每亩补助100元，2024年落实粮食面积25.89万亩，共需资金2589万元。（含精准补贴和节水奖励资金）</t>
  </si>
  <si>
    <t>直接农民收入500元以上，有助于提高农民的种植积极性，托大种植规模，稳定粮食种植面积，增加经济收入。</t>
  </si>
  <si>
    <t>六坝林场道路建设</t>
  </si>
  <si>
    <t>改善林场的生产生活条件。</t>
  </si>
  <si>
    <t>北摊林场业务用房提升改造项目</t>
  </si>
  <si>
    <t>国营民乐县北滩林场</t>
  </si>
  <si>
    <t>全县覆膜面积67.5万亩，共计使用新膜4000吨左右，预计可回收废旧农膜6000吨，计划以“以旧换新”方式促进全县废旧农膜回收利用，即种植户给回收网点每交售20吨废旧农膜折纯后兑换1吨新膜（20公斤的废旧地膜对应1公斤新膜）。</t>
  </si>
  <si>
    <t>进一步改善耕地质量，促进生态良好发展和废旧资源再利用的显著措施，确保农村环境清洁，带动农业增产增效，增加农民收入。</t>
  </si>
  <si>
    <t xml:space="preserve">对全县10个镇及圆梦苑社区人居环境整治及垃圾中转站维修。南丰镇、永固镇、丰乐镇、顺化镇、圆梦苑社区、新天镇、洪水镇、三堡镇、民联镇、六坝镇、南古镇每个补助20万元。（资金用于清理农村生活垃圾、清理村内生活垃圾、及完善农村环境卫生治理建设，新建垃圾集中存放点及污水处理站等形成固定资产）
</t>
  </si>
  <si>
    <t>华瑞农业牛舍粪道改造治理</t>
  </si>
  <si>
    <t>华瑞农业牛舍粪道改造，刮粪板16套，刮粪机2套，板链机2套。</t>
  </si>
  <si>
    <t>牛舍所有粪污将用于生产生物有机肥后还田，进一步降低农业公司运营成本，减少环境污染。</t>
  </si>
  <si>
    <t>新建六坝镇北滩村园林组至民乐工业园区道路7.1公里。项目总投资568万元，衔接资金补助400万元。（中央300万元，省级100万元）</t>
  </si>
  <si>
    <t>六坝镇
北滩村</t>
  </si>
  <si>
    <t>完善基础设施建设，改善居住条件，提高生活质量。</t>
  </si>
  <si>
    <t>南古镇
城南村
城东村</t>
  </si>
  <si>
    <t>杨坊村</t>
  </si>
  <si>
    <t xml:space="preserve">改建老旧供水主管2.42km,配套修建排气井1座，更换阀门8台。
</t>
  </si>
  <si>
    <t>工程实施后，可提升杨坊以下王庄、克寨等7个村5673人的供水保障能力</t>
  </si>
  <si>
    <t>海潮坝供水工程丰乐干线白庙养殖场段管道改建工程</t>
  </si>
  <si>
    <t>工程实施后，可消除丰乐干线白庙养殖场段供水隐患，提升丰乐镇下片5200人的供水保障能力</t>
  </si>
  <si>
    <t>计划对已建成的52个“巾帼家美积分超市”进行货品补充，每个超市补货5000元，需资金26元；计划在2024年新建“巾帼家美积分超市”2个，每个超市配备货品1万元，需资金2万元。总计补助资金28万元。</t>
  </si>
  <si>
    <t>乡村寄递物流公益性岗位补助</t>
  </si>
  <si>
    <t>为2024年新开发的120个乡村寄递物流收发公益性岗位人员按600元/人每月的标准给予补助，计划发放12个月补助资金64.8万元。</t>
  </si>
  <si>
    <t>乡村公益性岗位和创稳网格员公益性岗位</t>
  </si>
  <si>
    <t xml:space="preserve">1.为2020年新增的222个公益性岗位人员，按500元/人每月的标准给予补助，计划发放12个月补助资金133.2万元，其中由省级乡村公益岗位就业补助资金补助66.6万元，剩余66.6万元由财政衔接推进乡村振兴补助资金列支。
2.为2020年172个创稳网格员公益性岗位人员，按500元/人每月的标准给予补助，计划发放12个月补助资金103.2万元。
</t>
  </si>
  <si>
    <t>民乐县乡村振兴局
人社局</t>
  </si>
  <si>
    <t>脱贫劳动力外出务工一次性交通补助（省外）</t>
  </si>
  <si>
    <t>脱贫劳动力外出务工一次性交通补助（省内）</t>
  </si>
  <si>
    <t>乡村就业工厂（帮扶车间）稳岗就业补助</t>
  </si>
  <si>
    <t>鼓励乡村就业工厂（帮扶车间）积极吸纳脱贫劳动力（含监测帮扶对象）稳定就业。对吸纳脱贫劳动力（含监测帮扶对象）稳定就业6个月，按照3000元/人标准给予乡村就业工厂（帮扶车间）就业奖补，计划乡村就业工厂（帮扶车间）稳定吸纳200脱贫劳动力（监测对象）稳定就业，需补助资金60万元。</t>
  </si>
  <si>
    <t>乡村工匠技能培训</t>
  </si>
  <si>
    <t>设立乡村工匠站（室）</t>
  </si>
  <si>
    <t>乡村工匠技能比武行动</t>
  </si>
  <si>
    <t>乡村工匠技能大赛</t>
  </si>
  <si>
    <t>实施乡村工匠技能比武行动。按照”彩虹张掖”乡村工匠技能竞赛工作要求,着眼挖掘传统工艺和乡村手工业者，培育技艺精湛乡村工匠，开展刺绣绒绣类、编制服装服饰类、掐丝彩岩画、麦秆画、烙画、布贴画、剪纸雕刻雕塑、手工文创产品等乡村工匠技能大赛。</t>
  </si>
  <si>
    <t>通过广泛搭建各类技术技能竞技平台，坚持以赛促培、以赛促训，激发广大乡村手工业者、传承艺人创新创造活力，带动乡村特色产业发展，促进农民创业就业，为乡村全面振兴提供人才支撑。</t>
  </si>
  <si>
    <t xml:space="preserve">总投资 
</t>
  </si>
  <si>
    <t>民农领发
〔2023〕17号</t>
  </si>
  <si>
    <t>甘财振兴
〔2023〕28号</t>
  </si>
  <si>
    <t>甘财振兴
〔2023〕29号</t>
  </si>
  <si>
    <t>（一）马铃薯产业发展（3个）</t>
  </si>
  <si>
    <t>优质马铃薯基地代种基地建设项目</t>
  </si>
  <si>
    <t>在本县建立35个高效、专业的马铃薯代种基地，计划23个有实力、具备专业技术、生产经验和市场渠道的农户、合作社、企业为1000余户农户提供5万亩的代种服务，每亩补助320元用于受托方购买种子、化肥、农药等生产物资。</t>
  </si>
  <si>
    <t>1.项目实施，根据协议约定，受托方在生产经营获得收益后，将部分收益返还给农户。农户获得每亩不少于500元的收益。
2.受托方一部分收益可以以实物形式（如代种的农产品）的形式分配给农户。</t>
  </si>
  <si>
    <t>各镇及
经营主体</t>
  </si>
  <si>
    <t>支持马铃薯产业壮大村集体经济</t>
  </si>
  <si>
    <t>马铃薯经营主体与县域内重点马铃薯全粉加工企业签订销售合同，经营主体每交售1吨商品薯，补助种植基地所在村集体40元</t>
  </si>
  <si>
    <t>规模化的经营，降低生产成本，提高生产效益增加村集体收入，进一步发展壮大村集体经济。</t>
  </si>
  <si>
    <t>规模化的经营，降低生产成本，提高生产效益，村集体可以通过与企业合作社、种植大户等合作，共同发展马铃薯产业实现互利共赢。增加村集体收入，进一步发展壮大村集体经济。</t>
  </si>
  <si>
    <t>各村集体</t>
  </si>
  <si>
    <t xml:space="preserve">六坝镇气调库建设
</t>
  </si>
  <si>
    <t>六坝镇新建1万吨气调库2座，主要包括气调库的土建工程、设备购置安装、室外管网、场地硬化等其他附属设施工程。</t>
  </si>
  <si>
    <t>项目建成后，资产权属归六坝村股份经济合作社所有，资产以租赁或自营形式产生效益，建立与农户密切的利益联结机制。
1.项目实施后资产以租赁的方式向村集体缴纳不低于项目总投资5%的租赁费。在壮大村集体经济的同时促进农户增收。
2.为1300户农户提供就业岗位，增加工资性收入200多万元。
3.通过流转本镇村及周边群众的土地3000亩以上种植马铃薯，增加群众的财产性收入200多万。
4.项目以储藏2万吨马铃薯，可有效延长销售、加工时限，反季节销售，每吨可增加收入800元左右，年增加收入1600万元。大幅度提升我县马铃薯鲜储能力，极大的改善马铃薯收购、销售条件，增加马铃薯种植效益，助推马铃薯产业可持续发展。</t>
  </si>
  <si>
    <t>民乐县裕振投资开发有限责任公司民乐县丰源薯业</t>
  </si>
  <si>
    <r>
      <rPr>
        <sz val="14"/>
        <color rgb="FF000000"/>
        <rFont val="仿宋_GB2312"/>
        <family val="3"/>
        <charset val="134"/>
      </rPr>
      <t>1.</t>
    </r>
    <r>
      <rPr>
        <sz val="14"/>
        <color rgb="FF000000"/>
        <rFont val="宋体"/>
        <family val="3"/>
        <charset val="134"/>
      </rPr>
      <t> </t>
    </r>
    <r>
      <rPr>
        <sz val="14"/>
        <color rgb="FF000000"/>
        <rFont val="仿宋_GB2312"/>
        <family val="3"/>
        <charset val="134"/>
      </rPr>
      <t>良种基础母牛补助有助于提高畜牧业的整体质量和水平。更多的养殖户愿意投入到良种母牛的养殖中，从而增加了牛的存栏量和出栏量，推动畜牧业的快速发展。
2.畜牧业的发展可以带动相关产业的发展，如饲料加工、兽药生产、畜产品加工等，形成完整的产业链，促进当地经济的多元化发展。
3.可以鼓励更多农民参与到养殖业中，增加农民的就业机会和收入来源。
4.可以引导农民调整农业产业结构，从传统的种植业向畜牧业转型。这有助于优化农业产业布局，提高农业资源的利用效率，实现农业的可持续发展。</t>
    </r>
  </si>
  <si>
    <r>
      <rPr>
        <b/>
        <sz val="14"/>
        <color rgb="FF000000"/>
        <rFont val="仿宋_GB2312"/>
        <family val="3"/>
        <charset val="134"/>
      </rPr>
      <t xml:space="preserve">
</t>
    </r>
    <r>
      <rPr>
        <sz val="14"/>
        <color rgb="FF000000"/>
        <rFont val="仿宋_GB2312"/>
        <family val="3"/>
        <charset val="134"/>
      </rPr>
      <t>1.对贷款新改扩建圈舍扣棚面积达1500平方米以上，且存栏量达设计存栏50%以上的养殖场给予按照贷款当日LPR（市场报价率）贴息，单个养殖场贴息金额累计不超过200万元。
2.对贷款发展生猪产业的生猪规模养殖场，给予按照贷款当日LPR（市场报价率）贴息，单个养殖场最高不超过60万元。</t>
    </r>
    <r>
      <rPr>
        <b/>
        <sz val="14"/>
        <color rgb="FF000000"/>
        <rFont val="仿宋_GB2312"/>
        <family val="3"/>
        <charset val="134"/>
      </rPr>
      <t xml:space="preserve">
</t>
    </r>
  </si>
  <si>
    <t>（三）中药材产业发展（4个）</t>
  </si>
  <si>
    <t>中药材GAP基地代种建设项目</t>
  </si>
  <si>
    <t>中药材GAP基地代种建设项目建设内容，在本县建设中药材GAP种植基地7个，计划7个有实力、具备专业技术、生产经验和市场渠道的合作社、企业为农户提供代种服务，创建中药材GAP种植基地，代种1000亩以上的基地补助20万元，代种1000亩以下的基地补助10万元，用于受托方购买种子、化肥、农药等生产物资及GAP种植基地创建。受托方在中药材种植收获后所得收益，给农户每亩不低于500元的收益。</t>
  </si>
  <si>
    <t xml:space="preserve">提高民乐县中药材综合生产能力，从源头上加强中药材安全质量管理，增强中药材的市场竞争力，带动全县中药材向区域化、标准化、集约化方向发展，促进中药材产业持续、稳定发展。
</t>
  </si>
  <si>
    <t xml:space="preserve">1.项目实施，根据协议约定，受托方在生产经营获得收益后，将部分收益返还给农户。农户获得每亩不低于500元的收益，
2.受托方一部分收益可以以实物形式（如代种的农产品）的形式分配给农户。
</t>
  </si>
  <si>
    <t>中药材标准化代种种植基地建设项目</t>
  </si>
  <si>
    <t>在本县建立1个高效、专业的中药材代种基地，计划由民乐县金地生态农业科技发展有限责任公司为滕庄村153户农户提供0.5万亩的代种服务，每亩补助500元，用于受托方购买种苗、化肥、农药等生产物资。</t>
  </si>
  <si>
    <t xml:space="preserve">1.项目实施，根据协议约定，受托方在生产经营获得收益后，将部分收益返还给农户。农户获得每亩不低于500元的收益，
2.受托方一部分收益可以以实物形式（如代种的农产品）的形式分配给农户。
</t>
  </si>
  <si>
    <t>中药材种子种苗新品种试验示范繁育基地建设项目</t>
  </si>
  <si>
    <t>在本县建立6个中药材新品种种子种苗繁育试验示范基地，每个基地补助10万元。</t>
  </si>
  <si>
    <t>带动周边群众就近务工，增加群众的工资性收入。降低种植户的种植成本。</t>
  </si>
  <si>
    <t>农业品牌奖补项目</t>
  </si>
  <si>
    <t>企业、专业合作社、家庭农场、联合体（社）、协会组织等主体进行绿色、有机、地理标志证明商标等农产品质量认证，证书在有效期内且产品纳入《甘味农产品品牌目录》的，吸纳县内农户5人以上并稳定就业3个月以上，按时发放职工薪资报酬，给予“三品一标”认证主体奖励补助资金5万元。计划奖补“三品一标”产品8个，补助资金共40万元。（甘肃甘农生物科技有限公司民乐分公司有机产品1个5万元，甘肃浙民农业有限公司有机产品1个5万元，民乐陇瑞源种植专业合作社联合社有机产品1个5万元，张掖市远达食品有限责任公司有机产品1个5万元，甘肃银河食品集团有限责任公司绿色食品1个5万元，甘肃华瑞农业股份有限公司有机产品2个10万元，民乐县丰源薯业有限责任公司绿色食品1个5万元）</t>
  </si>
  <si>
    <t>支持经营主体进行品牌建设，农产品品牌运营和展销，打造一批市场占有率高、社会影响力大的“民”字号农产品品牌，提升民乐特色产品的知名度，带动产业发展</t>
  </si>
  <si>
    <t>（四）冷链设施建设奖补项目（8个）</t>
  </si>
  <si>
    <t>民乐陇瑞源种植专业合作社联合社农产品产地冷藏保鲜设施建设项目</t>
  </si>
  <si>
    <t>民联镇
黄朱庄村</t>
  </si>
  <si>
    <t xml:space="preserve">  对新建100吨机械冷库（5立方米容积折合1吨储藏能力）补助资金9万元，每增加100吨储藏能力增加补助资金7万元，单个建设主体最高补助资金不超过100万元。民乐陇瑞源种植专业合作社联合社投资51万元，建设中药材冷藏保鲜库1000立方米（200吨），并购置制冷设备1台，风机2台，补助资金16万元。</t>
  </si>
  <si>
    <t>项目建成后，可实现中药材错峰销售，淡储旺销，切实从源头解决农产品出村进城“最初一公里”的问题，降低中药材损耗和物流成本，中药材附加值得到显著提升，实现促进农户增收、产业提质增效。</t>
  </si>
  <si>
    <t>1.拓宽就业渠道，增加就业岗位，带动周边群众就近务工，增加群众的工资性收入。
2.收购本县内农户中药材，解决农户中药材卖难问题。</t>
  </si>
  <si>
    <t>根据《甘肃省农业农村厅、甘肃省财政厅关于印发〈2022年甘肃省农产品产地冷藏保鲜设施建设实施方案〉的通知》
（甘农财发〔2022〕42号），《甘肃省农业农村厅、甘肃省乡村振兴局〈关于做好农产品产地冷藏保鲜设施建设工作的通知〉（甘农市发）〔2023〕4号》文件</t>
  </si>
  <si>
    <t>民乐县易农种植专业合作社农产品产地冷藏保鲜设施建设项目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</si>
  <si>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民乐县易农种植专业合作社总投资70万元，建设中药材冷藏保鲜库1500立方（300吨），并购置制冷设备1台，风机2台，气液分离器1台，补助资金23万元。</t>
  </si>
  <si>
    <t>民乐县惠民农机服务专业合作社农产品产地冷藏保鲜设施建设项目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</si>
  <si>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民乐县惠民农机服务专业合作社投资251万元，修建马铃薯通风库7200立方米（2400吨），补助资金72万元。</t>
  </si>
  <si>
    <t>项目建成后可新增储藏能力2400吨，切实从源头解决农产品出村进城“最初一公里”的问题，降低马铃薯损耗和物流成本，通过错峰销售、淡贮旺销，使马铃薯附加值得到显著提升，实现促进农户增收、产业提质增效。</t>
  </si>
  <si>
    <t>1.拓宽就业渠道，增加就业岗位，带动周边群众就近务工，增加群众的工资性收入。
2.收购及代储本县内农户马铃薯，解决农户马铃薯卖难问题及存储问题。</t>
  </si>
  <si>
    <t>民乐县桑农种植专业合作社联合社农产品产地冷藏保鲜设施建设项目</t>
  </si>
  <si>
    <t xml:space="preserve">  对新建100吨机械冷库（5立方米容积折合1吨储藏能力）补助资金9万元，每增加100吨储藏能力增加补助资金7万元，单个建设主体最高补助资金不超过100万元。
  民乐县惠民农机服务专业合作社投资250万元，修建马铃薯通风库6900立方米（2300吨），补助资金70万元。</t>
  </si>
  <si>
    <t>项目建成后可新增储藏能力2300吨，切实从源头解决农产品出村进城“最初一公里”的问题，降低马铃薯损耗和物流成本，通过错峰销售、淡贮旺销，使马铃薯附加值得到显著提升，实现促进农户增收、产业提质增效。</t>
  </si>
  <si>
    <t>民乐县牧盛农业有限公司农产品产地冷藏保鲜设施建设项目</t>
  </si>
  <si>
    <t xml:space="preserve">  对新建100吨机械冷库（5立方米容积折合1吨储藏能力）补助资金9万元，每增加100吨储藏能力增加补助资金7万元，单个建设主体最高补助资金不超过100万元。
   民乐县牧盛农业发展有限公司投资354万元，建设果蔬冷藏保鲜库7740立方米（1500吨），并配套制冷设备及相关设备，补助资金100万元。
</t>
  </si>
  <si>
    <t>项目建成后，可新增储藏能力1500吨，切实从源头解决农产品出村进城“最初一公里”的问题，降低农产品损耗和物流成本，农产品附加值得到显著提升，实现促进农户增收、产业提质增效。</t>
  </si>
  <si>
    <t>1.拓宽就业渠道，增加就业岗位，带动周边群众就近务工，增加群众的工资性收入。
2.收购及代储本县内农户农产品，解决农户鲜活农产品卖难问题及存储问题。</t>
  </si>
  <si>
    <t>民乐县万江种植专业合作社农产品产地冷藏保鲜设施建设项目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</si>
  <si>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民乐县万江种植专业合作社投资326万元，建设果蔬冷藏保鲜库7120立方米（1400吨），并配套制冷设备及相关设备。补助资金100万元。
</t>
  </si>
  <si>
    <t>项目建成后，可新增储藏能力1400吨，切实从源头解决农产品出村进城“最初一公里”的问题，降低农产品损耗和物流成本，农产品附加值得到显著提升，实现促进农户增收、产业提质增效。</t>
  </si>
  <si>
    <t>民乐县富园养殖种植专业合作社农产品产地冷藏保鲜设施建设项目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</si>
  <si>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民乐县富园养殖种植专业合作社计划投资326万元，建设果蔬冷藏保鲜库7120立方米，1400吨，并配套制冷设备及相关设备。项目以以奖代补的方式，奖补合作社补助资金100万元。
</t>
  </si>
  <si>
    <t>民乐县海文种植养殖专业合作社农产品产地冷藏保鲜设施建设项目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</si>
  <si>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民乐县海文种植养殖专业合作社投资335万元，建设果蔬冷藏保鲜库7300立方米（1400吨），并配套制冷设备及相关设备，补助资金100万元。
</t>
  </si>
  <si>
    <t>六坝镇
五坝村
六坝镇
东上坝村
丰乐镇
涌泉村
新天镇
新天堡村</t>
  </si>
  <si>
    <t>2024年确定六坝镇五坝村、六坝镇东上坝村、丰乐镇涌泉村、新天镇新天堡村4个村为项目实施村。每村70万元村集体经济入股甘肃集华农业股份责任公司，进行马铃薯产业发展，入股资金用于集华农业配套基础设施建设。</t>
  </si>
  <si>
    <t>项目建成后，通过“企业+村集体+农户”的模式发展壮大4个村集体经济。同时，吸纳县内农户150人到马铃薯基地或者种苗繁育中心就业，人均增加收入1万元左右。</t>
  </si>
  <si>
    <t>项目建成后，形成的固定资产按比例确权到村集体，集华农业每年按照入股资金的5%为村集体进行保底分红，村集体每年增收3.5万元，收取的收益资金30%用于村集体积累，70%用于村集体公益事业发展及残疾人、困难家庭、孤儿等困难家庭补助。</t>
  </si>
  <si>
    <t>农业农村局
（经营指导站）</t>
  </si>
  <si>
    <t>六坝镇五坝村六坝镇东上坝村丰乐镇涌泉村新天镇新天堡村</t>
  </si>
  <si>
    <t>南丰镇
边庄村
永固镇
滕庄村
洪水镇
新丰村
民联镇
屯粮村
顺化镇
油房村</t>
  </si>
  <si>
    <t>项目建成后，通过“公司+村集体+农户”的模式发展壮大5个村集体经济。同时，吸纳县内农户300人到中药材基地就业，人均增加收入1万元左右。</t>
  </si>
  <si>
    <t>形成的固定资产按比例确权到村股份经济合作社，农投每年按照入股资金的5%为村集体进行保底分红，村集体每年增收3.5万元，收取的收益资金30%用于村集体积累，70%用于村集体公益事业发展及残疾人、困难家庭、孤儿等困难家庭补助。</t>
  </si>
  <si>
    <t>南丰镇边庄村永固镇滕庄村洪水镇新丰村民联镇屯粮村顺化镇油房村</t>
  </si>
  <si>
    <t>支持发展壮大村级集体经济</t>
  </si>
  <si>
    <t>雪麦公司购置生产设备1套。</t>
  </si>
  <si>
    <t>项目建成后，形成的固定资产权属归三堡村股份经济合作社，农投每年按照入股资金的5%为村集体进行保底分红，村集体每年增收3.5万元，收取的收益资金30%用于村集体积累，70%用于村集体公益事业发展及残疾人、困难家庭、孤儿等困难家庭补助。</t>
  </si>
  <si>
    <t>（一）欠发达国有林场巩固提升项目（2个）</t>
  </si>
  <si>
    <t>民乐县
林业和草原局</t>
  </si>
  <si>
    <t xml:space="preserve">六坝林场
</t>
  </si>
  <si>
    <t xml:space="preserve">
北摊林场业务用房提升改造（维修改造业务用房485平方米，包含污水处理、水、电改造等）。</t>
  </si>
  <si>
    <t xml:space="preserve">
北滩林场</t>
  </si>
  <si>
    <t>华瑞农业</t>
  </si>
  <si>
    <t>牛舍所有粪污将用于生产生物有机肥后还田，进一步降低农业公司运营成本，减少环境污染，同时带动周边10户以上群众就近务工，增加农户工资性收入3000元以上。</t>
  </si>
  <si>
    <t>项目实施后，形成固定资产归六坝镇股份经济合作社所有，项目总投资568万元，衔接资金补助400万元，带动周边群众52人参与务工，发放工资122.04万元。</t>
  </si>
  <si>
    <t>大堵麻供水工程杨坊干线杨坊段老旧主管改建工程</t>
  </si>
  <si>
    <t>丰乐镇
白庙村</t>
  </si>
  <si>
    <t>改建存有供水隐患的管道1.58km，配套修建阀门井1座，更换阀门13台。</t>
  </si>
  <si>
    <t>丰乐镇</t>
  </si>
  <si>
    <t>顺化镇张宋村基础设施建设项目</t>
  </si>
  <si>
    <t>顺化镇
张宋村</t>
  </si>
  <si>
    <r>
      <rPr>
        <sz val="14"/>
        <color rgb="FF000000"/>
        <rFont val="仿宋_GB2312"/>
        <family val="3"/>
        <charset val="134"/>
      </rPr>
      <t>地平及踏步台进行维修49</t>
    </r>
    <r>
      <rPr>
        <sz val="14"/>
        <color rgb="FF000000"/>
        <rFont val="宋体"/>
        <family val="3"/>
        <charset val="134"/>
      </rPr>
      <t>㎡</t>
    </r>
    <r>
      <rPr>
        <sz val="14"/>
        <color rgb="FF000000"/>
        <rFont val="仿宋_GB2312"/>
        <family val="3"/>
        <charset val="134"/>
      </rPr>
      <t>，拆除破损地砖310</t>
    </r>
    <r>
      <rPr>
        <sz val="14"/>
        <color rgb="FF000000"/>
        <rFont val="宋体"/>
        <family val="3"/>
        <charset val="134"/>
      </rPr>
      <t>㎡</t>
    </r>
    <r>
      <rPr>
        <sz val="14"/>
        <color rgb="FF000000"/>
        <rFont val="仿宋_GB2312"/>
        <family val="3"/>
        <charset val="134"/>
      </rPr>
      <t>，修复破损花池砖275.04</t>
    </r>
    <r>
      <rPr>
        <sz val="14"/>
        <color rgb="FF000000"/>
        <rFont val="宋体"/>
        <family val="3"/>
        <charset val="134"/>
      </rPr>
      <t>㎡</t>
    </r>
    <r>
      <rPr>
        <sz val="14"/>
        <color rgb="FF000000"/>
        <rFont val="仿宋_GB2312"/>
        <family val="3"/>
        <charset val="134"/>
      </rPr>
      <t>，重新规划铺设地砖284.4</t>
    </r>
    <r>
      <rPr>
        <sz val="14"/>
        <color rgb="FF000000"/>
        <rFont val="宋体"/>
        <family val="3"/>
        <charset val="134"/>
      </rPr>
      <t>㎡</t>
    </r>
    <r>
      <rPr>
        <sz val="14"/>
        <color rgb="FF000000"/>
        <rFont val="仿宋_GB2312"/>
        <family val="3"/>
        <charset val="134"/>
      </rPr>
      <t>，公共厕更换水箱3个，更换厕所厕具4个，更换排气风扇2个，对排水管道进行维修更换28米。购买垃圾桶50个。民南公路两侧路肩及路沿石、人行道铺设，拆除加修复重铺2164.8平米。民南公路两侧人居环境整治，包括死树清理、路肩树池平整、垃圾清运等。破损花池砖进行修复更换395</t>
    </r>
    <r>
      <rPr>
        <sz val="14"/>
        <color rgb="FF000000"/>
        <rFont val="宋体"/>
        <family val="3"/>
        <charset val="134"/>
      </rPr>
      <t>㎡</t>
    </r>
    <r>
      <rPr>
        <sz val="14"/>
        <color rgb="FF000000"/>
        <rFont val="仿宋_GB2312"/>
        <family val="3"/>
        <charset val="134"/>
      </rPr>
      <t>，损坏路面进行硬化1075.6</t>
    </r>
    <r>
      <rPr>
        <sz val="14"/>
        <color rgb="FF000000"/>
        <rFont val="宋体"/>
        <family val="3"/>
        <charset val="134"/>
      </rPr>
      <t>㎡</t>
    </r>
    <r>
      <rPr>
        <sz val="14"/>
        <color rgb="FF000000"/>
        <rFont val="仿宋_GB2312"/>
        <family val="3"/>
        <charset val="134"/>
      </rPr>
      <t>，人行道缺口处铺设渗水砖189.86</t>
    </r>
    <r>
      <rPr>
        <sz val="14"/>
        <color rgb="FF000000"/>
        <rFont val="宋体"/>
        <family val="3"/>
        <charset val="134"/>
      </rPr>
      <t>㎡</t>
    </r>
    <r>
      <rPr>
        <sz val="14"/>
        <color rgb="FF000000"/>
        <rFont val="仿宋_GB2312"/>
        <family val="3"/>
        <charset val="134"/>
      </rPr>
      <t>，巷道内破损人行道砖换铺356</t>
    </r>
    <r>
      <rPr>
        <sz val="14"/>
        <color rgb="FF000000"/>
        <rFont val="宋体"/>
        <family val="3"/>
        <charset val="134"/>
      </rPr>
      <t>㎡</t>
    </r>
    <r>
      <rPr>
        <sz val="14"/>
        <color rgb="FF000000"/>
        <rFont val="仿宋_GB2312"/>
        <family val="3"/>
        <charset val="134"/>
      </rPr>
      <t>。新架设路灯26盏；同时对沿路沿线路灯、电线杆进行净化处理，对已有路灯进行修理，更换电池及灯头控制器，更换灯光源，对广场原有中华灯进行维修改造，旧灯维修。</t>
    </r>
  </si>
  <si>
    <t>学习运用“千万工程”经验，推动省级示范村建设再上水平。通过项目建设补齐基础设施短板、基础设施不断完善，乡村风貌日新月异、人居环境持续向好，公共服务更加便捷。提升群众获得感和幸福感。</t>
  </si>
  <si>
    <t>在建设过程中充分吸纳当地劳动力就业，带动群众务工增收，注重发挥项目效益，切实提升人居环境质量，夯实乡村建设基础。项目结算后，及时办理项目资产接收登记，加强资产管护，发挥群众共享共管优势，提升群众获得感。</t>
  </si>
  <si>
    <t>顺化镇
人民政府</t>
  </si>
  <si>
    <t>南古镇景会村基础设施建设项目</t>
  </si>
  <si>
    <t>南古镇
景会村</t>
  </si>
  <si>
    <r>
      <rPr>
        <sz val="14"/>
        <color rgb="FF000000"/>
        <rFont val="仿宋_GB2312"/>
        <family val="3"/>
        <charset val="134"/>
      </rPr>
      <t>景会村自来水管网改建17公里，并架设分水器、水井等基础设施，道路两侧人行道更换渗水砖500</t>
    </r>
    <r>
      <rPr>
        <sz val="14"/>
        <color rgb="FF000000"/>
        <rFont val="宋体"/>
        <family val="3"/>
        <charset val="134"/>
      </rPr>
      <t>㎡</t>
    </r>
    <r>
      <rPr>
        <sz val="14"/>
        <color rgb="FF000000"/>
        <rFont val="仿宋_GB2312"/>
        <family val="3"/>
        <charset val="134"/>
      </rPr>
      <t>、路沿石250m，路灯维修45盏，购置垃圾桶65个，维修垃圾中转站1处。完成0.6公里道路建设，维修通村道路破损路面86</t>
    </r>
    <r>
      <rPr>
        <sz val="14"/>
        <color rgb="FF000000"/>
        <rFont val="宋体"/>
        <family val="3"/>
        <charset val="134"/>
      </rPr>
      <t>㎡</t>
    </r>
    <r>
      <rPr>
        <sz val="14"/>
        <color rgb="FF000000"/>
        <rFont val="仿宋_GB2312"/>
        <family val="3"/>
        <charset val="134"/>
      </rPr>
      <t>，架设涵管1处，产业路铺设砾石2340</t>
    </r>
    <r>
      <rPr>
        <sz val="14"/>
        <color rgb="FF000000"/>
        <rFont val="宋体"/>
        <family val="3"/>
        <charset val="134"/>
      </rPr>
      <t>㎡</t>
    </r>
    <r>
      <rPr>
        <sz val="14"/>
        <color rgb="FF000000"/>
        <rFont val="仿宋_GB2312"/>
        <family val="3"/>
        <charset val="134"/>
      </rPr>
      <t>，村内广场地坪修复260</t>
    </r>
    <r>
      <rPr>
        <sz val="14"/>
        <color rgb="FF000000"/>
        <rFont val="宋体"/>
        <family val="3"/>
        <charset val="134"/>
      </rPr>
      <t>㎡</t>
    </r>
    <r>
      <rPr>
        <sz val="14"/>
        <color rgb="FF000000"/>
        <rFont val="仿宋_GB2312"/>
        <family val="3"/>
        <charset val="134"/>
      </rPr>
      <t>、护坡维修253</t>
    </r>
    <r>
      <rPr>
        <sz val="14"/>
        <color rgb="FF000000"/>
        <rFont val="宋体"/>
        <family val="3"/>
        <charset val="134"/>
      </rPr>
      <t>㎡</t>
    </r>
    <r>
      <rPr>
        <sz val="14"/>
        <color rgb="FF000000"/>
        <rFont val="仿宋_GB2312"/>
        <family val="3"/>
        <charset val="134"/>
      </rPr>
      <t>、更换渗水砖360</t>
    </r>
    <r>
      <rPr>
        <sz val="14"/>
        <color rgb="FF000000"/>
        <rFont val="宋体"/>
        <family val="3"/>
        <charset val="134"/>
      </rPr>
      <t>㎡</t>
    </r>
    <r>
      <rPr>
        <sz val="14"/>
        <color rgb="FF000000"/>
        <rFont val="仿宋_GB2312"/>
        <family val="3"/>
        <charset val="134"/>
      </rPr>
      <t>，公厕1处，蓄水池附属设施1处。</t>
    </r>
  </si>
  <si>
    <t>进一步解决农户出行难问题和饮水安全，改善群众的居住条件，提高生活水平。</t>
  </si>
  <si>
    <t>为村民提供更好的基础设施和公共服务条件，提高村民的生活便利性和幸福感。</t>
  </si>
  <si>
    <t>南古镇
人民政府</t>
  </si>
  <si>
    <t>六坝镇六坝村基础设施建设项目</t>
  </si>
  <si>
    <t>地坪硬化5300平方米，新建供水管网1公里，新建供电线路1公里，路沿石铺设500米</t>
  </si>
  <si>
    <t>学习运用“千万工程”经验，推动和美乡村建设再上水平。通过项目建设补齐基础设施短板、基础设施不断完善，乡村风貌日新月异、人居环境持续向好，公共服务更加便捷。提升群众获得感和幸福感。</t>
  </si>
  <si>
    <t>六坝镇
人民政府</t>
  </si>
  <si>
    <t>三堡镇三堡村基础设施建设</t>
  </si>
  <si>
    <t>三堡镇三堡村场地硬化1500平方米，集镇公厕维修改造3处，路灯架设45盏，维修80盏。</t>
  </si>
  <si>
    <t>改善群众的居住条件，提高生活水平。</t>
  </si>
  <si>
    <t>三堡镇
人民政府</t>
  </si>
  <si>
    <t>项目实施，通过灌溉设施建设，输水能力和灌溉效益上升30%。同时，带动周边群众就地务工，增加务工收入。</t>
  </si>
  <si>
    <t>南古镇城南村公共基础设施建设项目</t>
  </si>
  <si>
    <t>路灯维修32盏，街道集中整治176处，电线架设2公里，改建村级社区服务中心1处，配备垃圾桶80个。</t>
  </si>
  <si>
    <r>
      <rPr>
        <sz val="14"/>
        <color rgb="FF000000"/>
        <rFont val="仿宋_GB2312"/>
        <family val="3"/>
        <charset val="134"/>
      </rPr>
      <t>鼓励引导脱贫劳动力（含监测帮扶对象）外出务工就业，
  1.计划为1900名跨省务工稳定就业3个月以上的脱贫劳动力（含监测帮扶对</t>
    </r>
    <r>
      <rPr>
        <sz val="14"/>
        <rFont val="仿宋_GB2312"/>
        <family val="3"/>
        <charset val="134"/>
      </rPr>
      <t>象）按照600元/人的标准发放一次性交通补助，需补助资金114万元。
2.计划为1860名省外务工稳定就业3个月以上但不能提供相关证明资料的脱贫劳动力（含监测帮扶对象）按照200元/人的标准定额预付一次性交通补助，需补助资金37.2</t>
    </r>
    <r>
      <rPr>
        <sz val="14"/>
        <color rgb="FF000000"/>
        <rFont val="仿宋_GB2312"/>
        <family val="3"/>
        <charset val="134"/>
      </rPr>
      <t xml:space="preserve">万元，
 </t>
    </r>
  </si>
  <si>
    <t xml:space="preserve">1.举办农业种植养殖、农产品品牌建设及加工营销、农业产业链及新型产业培育、智慧农业及农业数字经济、农村集体经济发展及产业经营管理、基层治理生态环保及乡村旅游等技术和农业全产业链、乡村工匠及技能技艺、农业科技等现代农业产业人才培育的乡村振兴主题班次26期，开展乡村“五支队伍”培训工作，完成农业企业负责人、专业合作社成员、家庭农场主、种养殖大户、产业致富带头人等实用人才培训1700多人。对新型农业经营主体带头人、乡村建设带头人、返乡农民工、农业技术员、农村创新创业青年、种养加能手等开展专项培训，培训人数达1500余人。
</t>
  </si>
  <si>
    <t>农业农村局（经管站）</t>
  </si>
  <si>
    <t>面向退役军人、返乡创业大中专毕业生、农民工等返乡群体，帮助其补齐农业农村知识短板，加强创业创新群体的职业技能培训，提升就业创业能力。</t>
  </si>
  <si>
    <t>帮助其补齐农业农村知识短板，加强创业创新群体的职业技能培训，提升就业创业能力。</t>
  </si>
  <si>
    <t xml:space="preserve">
农业农村局</t>
  </si>
  <si>
    <t xml:space="preserve">
农业农村局
（经管站）</t>
  </si>
  <si>
    <t>围绕粮食和特色农产品等产业，开展技术培训，提升种植管理水平，提高农业产业发展水平，促进丰产丰收。</t>
  </si>
  <si>
    <t>提升种植管理水平，提高农业产业发展水平，促进丰产丰收。</t>
  </si>
  <si>
    <t>为全县脱贫户家庭中目前正在接受中等职业教育、高等职业教育和技工类院校教育的1000名学生，每生补助3000元</t>
  </si>
  <si>
    <t>进一步拓展就业渠道，更容易获得稳定的就业岗位，从而实现家庭增收，改善家庭的经济状况。</t>
  </si>
  <si>
    <t>五、项目管理费（1个）</t>
  </si>
  <si>
    <t>主要用于帮扶项目的规划编制、项目评估、论证、招投标、监理、检查验收相关的开支。</t>
  </si>
  <si>
    <t>甘财振兴
〔2024〕9号</t>
  </si>
  <si>
    <t>甘财振兴
〔2024〕10号</t>
  </si>
  <si>
    <t>三堡镇三堡村发展壮大村集体经济</t>
  </si>
  <si>
    <t>建成年产600吨手工挂面生产线一条（库房面积200平方米、厂房面积650平方米），配套相关附属设施有和面机2台、揉面机2台、切条压饼机1套、搓条绕条及2套、醒面系统1套、上架烘干线4条、下架切面机1套、包装机1套。</t>
  </si>
  <si>
    <t>项目建成后，形成的固定资产归属三堡村所有，通过“企业+村集体+农户”的模式发展壮大村集体经济。村集体将资产租赁给合作社。同时，吸纳县内农户15人到企业就业，人均增加收入5000元左右。</t>
  </si>
  <si>
    <t xml:space="preserve">1.村集体经济组织作为资金投入主体，将衔接资金作为投入，每年按照不低于同期银行利率的比例获得分红收益。50%用于村集体村公益事业、贫困学生等补助，50%作为本金以增资扩股形式继续投资获取收益。以此类推，实现倍增计划，逐年壮大村集体经济。
2.采取“村党组织+村集体经济组织+产业基地+农户”的方式，以旧村委会为阵地，闲置资产盘活利用，将衔接资金打捆投入使用，按第一种方式获取收益分红，逐年壮大村集体经济。
</t>
  </si>
  <si>
    <t>圆梦苑发展壮大村集体经济</t>
  </si>
  <si>
    <t>集华农业建设标准化钢构生产车间1间（900平方米）、硬化道路72平方米、配套购置生产设备、架设附属配套设施。</t>
  </si>
  <si>
    <t>项目建成后，通过“企业+村集体+农户”的模式发展壮大村集体经济。村集体将资产租赁给集华农业。同时，吸纳脱贫户、监测户5户以上到马铃薯脱毒繁育中心就业，人均增加收入1000元左右。</t>
  </si>
  <si>
    <t>项目建成后，形成的固定资产归属圆梦苑（社区）所有，集华农业按照不低于当年同期银行利率收取收益为村集体进行保底分红，村集体当年实现收入4万元以上，收益的30%用于村集体积累，70%用于村集体公益事业发展。</t>
  </si>
  <si>
    <t xml:space="preserve">园区管委会                                                                                                                                                                                </t>
  </si>
  <si>
    <t>圆梦苑社区</t>
  </si>
  <si>
    <t>南古镇城东村基础设施建设项目</t>
  </si>
  <si>
    <t>南古镇城东村铺设长1.6公里，宽6米的人行道9600平米；铺设1.6公里路沿石，民南公路两侧人居环境整治，包括死树清理、路肩树池平整、垃圾清运等。</t>
  </si>
  <si>
    <t>改善城东村群众居住条件和交通条件，进一步改善居住条件，提高农民的生产生活水平。</t>
  </si>
  <si>
    <t>张乡振局发[2024]8号</t>
  </si>
  <si>
    <t>奶牛场建设项目</t>
  </si>
  <si>
    <t>新建泌乳牛舍1栋3600平方米，配套建设饲喂、刮粪、消毒等设施设备60台（套）。</t>
  </si>
  <si>
    <t>通过配套完善养殖场基础设施，促进发展养殖业，提高养殖场承载能力，带动群众增加养殖业收入。</t>
  </si>
  <si>
    <t>该项目实施后，进一步改善养殖小区畜禽养殖条件，确保养殖小区尽快投入使用发挥效益。</t>
  </si>
  <si>
    <t>县农业农村局
（畜牧股）</t>
  </si>
  <si>
    <t>甘肃华瑞农业股份有限公司</t>
  </si>
  <si>
    <t>肉牛冻精补助项目</t>
  </si>
  <si>
    <t>按存栏基础母牛数量计算，民乐县冻精补助53万元。</t>
  </si>
  <si>
    <t>根据能繁母牛存栏量、冻精需求量、冻精储存管理等情况进行统一采购，降低采购成本，采购冻精优先支持有需求的脱贫户、监测对象，统筹支持一般户和肉牛养殖场(户、企、合作社)。</t>
  </si>
  <si>
    <t>民乐县老旧日光温室改造项目</t>
  </si>
  <si>
    <t>民乐县老旧日光温室改造项目：对80座日光温室大棚进行提升改造，包括更换棚膜、棉被帘、维修更换卷帘机、卷膜机等设施设备，棚内电路改造、前后屋面改造、建设自动喷水系统80套。</t>
  </si>
  <si>
    <t>为当地农民提供农业生产信息，技术培训，统一销售农产品，在产前、产中、产后服务中发挥了有效的带动作用。</t>
  </si>
  <si>
    <t>项目实施，不仅吸纳本地12户农户进行务工，可增加工资性收入14.4万元，其中脱贫户1户，脱贫人口4人，增加收入12000元，同时还带动周边农户100余户共同发展</t>
  </si>
  <si>
    <t>民乐县福美华农业科技开发有限公司</t>
  </si>
  <si>
    <t>民乐县农业农村局
（农机推广中心）</t>
  </si>
  <si>
    <t>乡村振兴股</t>
  </si>
  <si>
    <t>项目实施后，可以借助寄递物流将产品推向更广阔的市场，扩大生产规模，提高企业效益。寄递物流的完善为乡村电商提供了有力支撑，吸引更多创业者投身乡村电商领域，带动乡村经济发展。</t>
  </si>
  <si>
    <r>
      <rPr>
        <sz val="14"/>
        <color rgb="FF000000"/>
        <rFont val="仿宋_GB2312"/>
        <family val="3"/>
        <charset val="134"/>
      </rPr>
      <t>1.</t>
    </r>
    <r>
      <rPr>
        <sz val="14"/>
        <color rgb="FF000000"/>
        <rFont val="Arial"/>
        <family val="2"/>
      </rPr>
      <t> </t>
    </r>
    <r>
      <rPr>
        <sz val="14"/>
        <color rgb="FF000000"/>
        <rFont val="仿宋_GB2312"/>
        <family val="3"/>
        <charset val="134"/>
      </rPr>
      <t>带动相关产业发展：寄递物流的发展会带动乡村交通运输、仓储、包装等相关产业的发展，形成产业集群效应，促进乡村经济多元化发展。
2.</t>
    </r>
    <r>
      <rPr>
        <sz val="14"/>
        <color rgb="FF000000"/>
        <rFont val="Arial"/>
        <family val="2"/>
      </rPr>
      <t> </t>
    </r>
    <r>
      <rPr>
        <sz val="14"/>
        <color rgb="FF000000"/>
        <rFont val="仿宋_GB2312"/>
        <family val="3"/>
        <charset val="134"/>
      </rPr>
      <t>拓宽就业渠道，增加经济收入。</t>
    </r>
  </si>
  <si>
    <t xml:space="preserve">
农业农村局
（乡村振兴股）</t>
  </si>
  <si>
    <t>邮电局</t>
  </si>
  <si>
    <t>鼓励引导脱贫劳动力（含监测帮扶对象）外出务工就业，1.计划为1913名省内县外务工稳定就业3个月以上的脱贫劳动力（含监测帮扶对象）按照300元/人的标准发放一次性交通补助，需交通补助58.29万元。
2.计划为614名省内县外务工稳定就业3个月以上但不能提供相关证明资料的脱贫劳动力（含监测帮扶对象）按照100元/人的标准定额预付一次性交通补助，需补助资金6.14万元。</t>
  </si>
  <si>
    <t>法律明白人培训</t>
  </si>
  <si>
    <t>司法局</t>
  </si>
  <si>
    <t>全县法律明白人培训150人。</t>
  </si>
  <si>
    <t>通过法律明白人的培训，能够及时化解矛盾，防止矛盾激化升级，为社会稳定提供有力保障。
法律明白人作为法治建设的基层力量，有助于将法治理念深入到社会的各个角落，推动国家依法治国进程。</t>
  </si>
  <si>
    <t>法律明白人可以协助调解社区内的矛盾纠纷，引导居民通过合法途径解决问题，减少冲突和不稳定因素，营造和谐的社区环境。</t>
  </si>
  <si>
    <t xml:space="preserve">
司法局</t>
  </si>
  <si>
    <t>2024年分领域设立乡村工匠站（室）5个。支持设立名师工作室，推行乡村工匠特色学徒制，开展师徒传承、提升乡村工匠技艺、创作传统工艺精品、转化技艺研究成果，传承发展创新传统技艺，带动乡村特色产业发展，促进农民稳定就业增收。</t>
  </si>
  <si>
    <t xml:space="preserve">
为乡村工匠提供交流、学习和培训的平台，提升他们的技艺水平和综合素质，培养更多乡村技能人才，为乡村振兴提供人才支撑。
推动乡村治理：乡村工匠站可以成为乡村居民交流和互动的场所，促进乡村社会和谐稳定，推动乡村治理体系和治理能力现代化。</t>
  </si>
  <si>
    <t>1.存进乡村产业发展：为乡村特色产业如传统手工艺、农产品加工等提供技术支持和创新动力，提升产品质量和附加值，带动乡村产业升级，增加农民收入。
2.带动就业创业：为乡村居民提供更多就业机会，尤其是那些具有一定技艺但缺乏平台的人。同时，也鼓励年轻人返乡创业，传承和发展乡村技艺。</t>
  </si>
  <si>
    <t xml:space="preserve">
农业农村局
</t>
  </si>
  <si>
    <t xml:space="preserve">对2023年认定的10名乡村工匠和2024年遴选储备的50名乡村工匠开展传统手工艺和手工业的乡村技能人才培训。
</t>
  </si>
  <si>
    <t>培养出的各类乡村工匠可以推动当地特色产业的发展，促进乡村旅游经济的繁荣。
有助于提升乡村的整体经济实力，为乡村振兴提供有力的支撑。</t>
  </si>
  <si>
    <t>乡村工匠的就业和创业能够带动当地农民增收致富。他们可以雇佣当地劳动力，促进农村劳动力的就地转移，提高农民的经济收入。</t>
  </si>
  <si>
    <t xml:space="preserve">
妇联</t>
  </si>
  <si>
    <t>土地经营权流转暨村集体经济规范运营骨干能力提升培训</t>
  </si>
  <si>
    <t xml:space="preserve">全县2024年农村土地经营权流转暨村集体经济规范运营骨干能力提升培训班350人，共计资金24.2万元 </t>
  </si>
  <si>
    <t xml:space="preserve">
农业农村局
（经营指导站）</t>
  </si>
  <si>
    <t>民乐县2024年财政衔接推进乡村振兴补助资金项目计划汇总台账</t>
  </si>
  <si>
    <t>一批中央（5631）</t>
  </si>
  <si>
    <t>一批省级（4505）</t>
  </si>
  <si>
    <t>二批中央
（115）</t>
  </si>
  <si>
    <t>二批省级（2335）</t>
  </si>
  <si>
    <t>民财农函[2024]38号</t>
  </si>
  <si>
    <t>（二）畜牧业发展（6个）</t>
  </si>
  <si>
    <t>民联镇万头肉牛标准化繁育基地项目</t>
  </si>
  <si>
    <t>民联镇下翟寨村</t>
  </si>
  <si>
    <t>民乐县昌芳生态农林牧发展有限公司新建圈舍扣棚面积达5000平方米以上，配套饲草棚、粪污处理等设施设备，且存栏量达设计存栏50%以上，按照总投资30%给与补助，衔接资金投入200万元用于建设2000平米圈舍。</t>
  </si>
  <si>
    <t>全县规模化养殖水平持续提高。全县肉牛（牦牛）年出栏新增1.1万头，畜牧产值可增加1.32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t>
  </si>
  <si>
    <t>项目建成后，形成的固定资产权属归农业农村局，按照“谁主管、谁负责”的原则，由项目实施主体与农业农村局以不低于同期银行基准利率资产使用收益签订收益分红合同，收益分红上交农业农村局专项账户后，按照“发展壮大村集体经济收益资金分配方案”，收益分红资金由经管站提出使用计划，农业农村局审批后，用于壮大全县172个行政村村集体经济。</t>
  </si>
  <si>
    <t>民联镇人民政府</t>
  </si>
  <si>
    <r>
      <t>民乐县</t>
    </r>
    <r>
      <rPr>
        <sz val="14"/>
        <rFont val="宋体"/>
        <family val="3"/>
        <charset val="134"/>
      </rPr>
      <t>犇</t>
    </r>
    <r>
      <rPr>
        <sz val="14"/>
        <rFont val="仿宋_GB2312"/>
        <family val="3"/>
        <charset val="134"/>
      </rPr>
      <t>腾丰牧养殖专业合作社改造提升项目</t>
    </r>
  </si>
  <si>
    <t>洪水镇上柴村</t>
  </si>
  <si>
    <t>总投资166万元以上，改扩建圈舍扣棚面积达3000平方米以上，改造提升场区道路，配套饲草棚、粪污处理等设施设备，且存栏量达设计存栏50%以上的养殖场，按照总投资30%给与补助，衔接资金投入50万元用于改造提升场区道路1公里。</t>
  </si>
  <si>
    <t>全县规模化养殖水平持续提高。全县肉牛（牦牛）年出栏新增0.6万头，畜牧产值可增加0.72亿元。通过改造提升养殖场相关设施设备，有效改善了人居环境，达到经济、社会、生态同步提高。</t>
  </si>
  <si>
    <t>洪水镇人民政府</t>
  </si>
  <si>
    <t>（五）村集体经济发展项目（6个）</t>
  </si>
  <si>
    <t>南丰镇杂粮及榨油坊加工作坊项目</t>
  </si>
  <si>
    <t>南丰镇炒面庄村</t>
  </si>
  <si>
    <r>
      <t>南丰镇炒面庄村新建阳光罩棚1727平方米，投资44.902万元，硬化地坪1800</t>
    </r>
    <r>
      <rPr>
        <sz val="14"/>
        <color rgb="FFFF0000"/>
        <rFont val="楷体_GB2312"/>
        <family val="3"/>
        <charset val="134"/>
      </rPr>
      <t>㎡，投资21.6万元。</t>
    </r>
  </si>
  <si>
    <t>项目实施，可以收购当地农户种植的菜籽、谷子青稞等农作物初加工，形成了以杂粮为主的特色产业，不断完善经营模式，推动村集体经济的持续壮大。</t>
  </si>
  <si>
    <t>项目建成后，形成的固定资产权属归炒面庄村股份经济合作社，通过农产品初加工，可以调动农户的种植积极性，带动周边群众10户就地就近务工，增加工资性收入，促进群众增收致富。同时，进一步壮大村集体经济。</t>
  </si>
  <si>
    <t>南丰镇人民政府</t>
  </si>
  <si>
    <t>（六）落实粮食安全（2个）</t>
  </si>
  <si>
    <t>（七）发展食用菌产业（3个）</t>
  </si>
  <si>
    <t>民乐县高科技智能化设施温室建设项目</t>
  </si>
  <si>
    <t>2023.7-2025.7</t>
  </si>
  <si>
    <t xml:space="preserve">民乐工业园区 </t>
  </si>
  <si>
    <t>建设温室大棚1栋及功能区用房1座,总建筑面积约110469.88平方米。其中:1#温室建筑面积95132.34 平方米、功能区用房建筑面积 15337.54 平方米。功能区保鲜库、分拣包装区、设备区等。</t>
  </si>
  <si>
    <t>鸿飞生物有限科技公司食用菌种植产能提升项目</t>
  </si>
  <si>
    <t>工业园区</t>
  </si>
  <si>
    <t>鸿飞生物有限科技公司食用菌种植产能提升项目水冷空调10台；灭菌锅炉两台；套袋机1个；蒸汽锅炉1个，地面硬化3000米。</t>
  </si>
  <si>
    <t>（八）扶持经营主体联农带农项目（2个）</t>
  </si>
  <si>
    <t>农业经营主体联农带农务工奖补</t>
  </si>
  <si>
    <t>农业经营主体</t>
  </si>
  <si>
    <t>对通过订单生产、托养托管、技术服务等方式联农带农效果好的农业经营主体，当年通过订单生产、托养托管、技术服务等方式带动50户以上农户深度参与生产经营，且吸纳本县区劳动力务工就业10名以上的，每吸纳1名农村劳动力务工就业累计达到3个月以上，且按时足额支付劳动报酬的，给与农业经营主体不高于3000元的一次性奖补，累计最高奖补额度不得超过50万元。</t>
  </si>
  <si>
    <t>激励农业经营主体做大做强，带动全县种植业、农产品加工业发展壮大。</t>
  </si>
  <si>
    <t>鼓励农业经营主体吸纳农民务工，带动农民增收，实现多方共赢，农业经营主体为农民提供务工机会，农民通过付出劳动获得工资报酬，直接增加了现金收入。
2.奖补政策激励经营主体优先与当地农民签订长期或季节性务工合同，减少农民就业的季节性和临时性波动，降低失业风险，使农民有相对稳定的收入预期。
3.获得奖补后，经营主体能以更合理成本吸引和留住劳动力，满足生产经营中的人力需求，，提高经济效益。</t>
  </si>
  <si>
    <t>农业经营主体贷款贴息</t>
  </si>
  <si>
    <t>对通过订单生产、托养托管、技术服务等方式联农带农效果好的农业经营主体当年用于农业产业发展的贷款，可使用衔接资金按照不高于贷款利率的50%给予一次性差额贴息，最高贴息额度不高于50万元。</t>
  </si>
  <si>
    <t>缓解企业的经济压力，促进产业发展，有助于实现政府扶持农业产业发展的政策目标，促进农业现代化、产业化，提高农业综合生产能力，保障农产品供应稳定。</t>
  </si>
  <si>
    <t xml:space="preserve">
 1.政府贴息降低了金融机构的信贷风险。农业经营主体的还款压力减小，违约风险也随之降低。
2.直接减轻了经营主体的财务负担。降低了融资成本，使他们能够有更多资金用于扩大生产规模、更新农业设备、引进新技术等。
</t>
  </si>
  <si>
    <t>（二）农村人居环境整治（4）</t>
  </si>
  <si>
    <t>南丰镇人居环境整治</t>
  </si>
  <si>
    <t>南丰镇
黑山村
边庄村
炒面庄村</t>
  </si>
  <si>
    <r>
      <t>1.对集镇污水池进行重建，拆除原坍塌破损污水池，在旧址建设90m</t>
    </r>
    <r>
      <rPr>
        <sz val="14"/>
        <rFont val="宋体"/>
        <family val="3"/>
        <charset val="134"/>
      </rPr>
      <t>³</t>
    </r>
    <r>
      <rPr>
        <sz val="14"/>
        <rFont val="仿宋_GB2312"/>
        <family val="3"/>
        <charset val="134"/>
      </rPr>
      <t>污水池；
2.对黑山村、边庄村、炒面庄村4个垃圾中转站进行维修；
3.对民乐县南丰镇国道227沿线、各村主干道、高铁沿线、张扁高速公路沿线、扁都口景区等地区开展人居环境集中整治等活动。</t>
    </r>
  </si>
  <si>
    <t>通过持续加大人居环境整治力度，整治国道227沿线、各村主干道、高铁沿线、张扁高速公路沿线、扁都口景区等重点区域，达到宜居宜业美丽生态村庄。</t>
  </si>
  <si>
    <t xml:space="preserve">
南丰镇人民政府</t>
  </si>
  <si>
    <t xml:space="preserve">
南丰镇
黑山村
边庄村
炒面庄村</t>
  </si>
  <si>
    <t>三、就业奖补项目（14个）</t>
  </si>
  <si>
    <t>产业或创业带头人经营能力提升培训</t>
  </si>
  <si>
    <t>经营主体骨干能力提升培训</t>
  </si>
  <si>
    <t>四、金融帮扶（2个）</t>
  </si>
  <si>
    <t>一、农业产业发展（34个）</t>
    <phoneticPr fontId="69" type="noConversion"/>
  </si>
  <si>
    <t>（三）公共基础设施建设（12个）</t>
    <phoneticPr fontId="69" type="noConversion"/>
  </si>
  <si>
    <t>二、乡村建设行动（18个）</t>
    <phoneticPr fontId="69" type="noConversion"/>
  </si>
  <si>
    <t xml:space="preserve">渠系建设46.42公里，其中：
1.永固镇十支1.5公里，南关村明管架设4公里；南关村4公里，
2.民联镇刘信村0.4公里，小川子0.3公里，龙山村1.7公里，东寨村2.8公里；
3.新天镇山寨村滴管架设4.75公里；
4.南丰镇何庄村4公里，铁城村1公里，黑山村1.38公里；
5.顺化镇宗寨村1.5公里；
6.丰乐镇刘庄村1.95公里，双营村2公里，新庄村2.6公里；
7.洪水镇里仁村0.82公里，叶官村0.32公里，老号村新建斗渠2.5公里，烧坊村新建斗渠1.6公里。
8.南古镇盐城村0.45公里，杨坊村0.7公里；   
9.三堡镇任官村1公里，下吾旗村1.4公里；
10.六坝镇六坝村2.6公里，四坝村0.5公里。
11.顺化镇新天乐村6.8公里。
12.民联镇龙山蓄水池建设1座，补助资金130万元，
13.六坝镇五坝村1.4公里，五庄村1公里，北滩村0.5公里，4.六坝村新建蓄水池1座，补助资金68.34万元。
14.新天镇山寨村建设蓄水池1座并配套附属设施，补助资金136万元。闫户村大庄组渠系建设1.7公里。
</t>
    <phoneticPr fontId="69" type="noConversion"/>
  </si>
  <si>
    <t xml:space="preserve">对全县脱贫村及常住人口聚集地人饮管网及污水管网改造，每公里补助1万元。其中：
1.永固镇姚寨村水厂至村内主管网5公里；
2.民联镇太和村40公里，东寨村8.5公里，复兴村8公里；
3.新天镇马均村8.5公里，太平村20公里，吴油村6公里。
4.洪水镇吴庄村自来水管道架设6公里。
5.圆梦苑社区人饮工程16公里及设备维护维修。
6.南古镇高郝村人饮管网改造11公里，周庄村16公里。
7.六坝镇赵岗村人饮管网改造35公里；四堡村40公里，海潮坝6公里。
8.丰乐镇何庄新建100立方的人饮蓄水池1座及供水管网改造3公里，管理用房1座.
9.南丰镇人饮管网改造10公里，每公里补助1万元。其中：张连庄村2公里，黑山村4公里，何庄村4公里。
</t>
    <phoneticPr fontId="69" type="noConversion"/>
  </si>
  <si>
    <t>共计项目（69个）</t>
    <phoneticPr fontId="6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</si>
</sst>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Red]\(0\)"/>
    <numFmt numFmtId="178" formatCode="0.00_ "/>
    <numFmt numFmtId="179" formatCode="0_ "/>
    <numFmt numFmtId="180" formatCode="0.0000_ "/>
    <numFmt numFmtId="183" formatCode="0.00_);[Red]\(0.00\)"/>
    <numFmt numFmtId="184" formatCode="0.0000_);[Red]\(0.0000\)"/>
    <numFmt numFmtId="185" formatCode="yyyy&quot;年&quot;m&quot;月&quot;;@"/>
    <numFmt numFmtId="186" formatCode="0.00000_ "/>
  </numFmts>
  <fonts count="70">
    <font>
      <sz val="12"/>
      <name val="等线"/>
      <charset val="134"/>
    </font>
    <font>
      <sz val="12"/>
      <color rgb="FF000000"/>
      <name val="宋体"/>
      <family val="3"/>
      <charset val="134"/>
    </font>
    <font>
      <sz val="10"/>
      <color rgb="FF000000"/>
      <name val="黑体"/>
      <family val="3"/>
      <charset val="134"/>
    </font>
    <font>
      <sz val="14"/>
      <color rgb="FF000000"/>
      <name val="黑体"/>
      <family val="3"/>
      <charset val="134"/>
    </font>
    <font>
      <sz val="14"/>
      <color rgb="FF000000"/>
      <name val="宋体"/>
      <family val="3"/>
      <charset val="134"/>
    </font>
    <font>
      <sz val="14"/>
      <color rgb="FFFF0000"/>
      <name val="宋体"/>
      <family val="3"/>
      <charset val="134"/>
    </font>
    <font>
      <b/>
      <sz val="14"/>
      <color rgb="FF000000"/>
      <name val="宋体"/>
      <family val="3"/>
      <charset val="134"/>
    </font>
    <font>
      <sz val="14"/>
      <color rgb="FF000000"/>
      <name val="等线"/>
      <family val="3"/>
      <charset val="134"/>
    </font>
    <font>
      <sz val="14"/>
      <color rgb="FF000000"/>
      <name val="仿宋_GB2312"/>
      <family val="3"/>
      <charset val="134"/>
    </font>
    <font>
      <sz val="11"/>
      <color rgb="FF000000"/>
      <name val="宋体"/>
      <family val="3"/>
      <charset val="134"/>
    </font>
    <font>
      <sz val="11"/>
      <color rgb="FFFF0000"/>
      <name val="宋体"/>
      <family val="3"/>
      <charset val="134"/>
    </font>
    <font>
      <sz val="12"/>
      <color rgb="FF000000"/>
      <name val="等线"/>
      <family val="3"/>
      <charset val="134"/>
    </font>
    <font>
      <sz val="36"/>
      <color rgb="FF000000"/>
      <name val="方正小标宋简体"/>
      <family val="4"/>
      <charset val="134"/>
    </font>
    <font>
      <sz val="14"/>
      <color rgb="FF000000"/>
      <name val="方正小标宋简体"/>
      <family val="4"/>
      <charset val="134"/>
    </font>
    <font>
      <sz val="14"/>
      <color rgb="FF000000"/>
      <name val="仿宋"/>
      <family val="3"/>
      <charset val="134"/>
    </font>
    <font>
      <b/>
      <sz val="14"/>
      <color rgb="FF000000"/>
      <name val="仿宋"/>
      <family val="3"/>
      <charset val="134"/>
    </font>
    <font>
      <sz val="14"/>
      <color rgb="FFFF0000"/>
      <name val="仿宋"/>
      <family val="3"/>
      <charset val="134"/>
    </font>
    <font>
      <sz val="14"/>
      <color rgb="FFFF0000"/>
      <name val="黑体"/>
      <family val="3"/>
      <charset val="134"/>
    </font>
    <font>
      <sz val="36"/>
      <color rgb="FFFF0000"/>
      <name val="方正小标宋简体"/>
      <family val="4"/>
      <charset val="134"/>
    </font>
    <font>
      <b/>
      <sz val="14"/>
      <color rgb="FFFF0000"/>
      <name val="宋体"/>
      <family val="3"/>
      <charset val="134"/>
    </font>
    <font>
      <sz val="28"/>
      <color rgb="FF000000"/>
      <name val="方正小标宋简体"/>
      <family val="4"/>
      <charset val="134"/>
    </font>
    <font>
      <b/>
      <sz val="14"/>
      <color rgb="FF000000"/>
      <name val="等线"/>
      <family val="3"/>
      <charset val="134"/>
    </font>
    <font>
      <sz val="14"/>
      <color rgb="FFFF0000"/>
      <name val="等线"/>
      <family val="3"/>
      <charset val="134"/>
    </font>
    <font>
      <sz val="20"/>
      <color rgb="FF000000"/>
      <name val="黑体"/>
      <family val="3"/>
      <charset val="134"/>
    </font>
    <font>
      <sz val="16"/>
      <color rgb="FF000000"/>
      <name val="黑体"/>
      <family val="3"/>
      <charset val="134"/>
    </font>
    <font>
      <sz val="20"/>
      <color rgb="FFFF0000"/>
      <name val="等线"/>
      <family val="3"/>
      <charset val="134"/>
    </font>
    <font>
      <sz val="20"/>
      <name val="仿宋_GB2312"/>
      <family val="3"/>
      <charset val="134"/>
    </font>
    <font>
      <b/>
      <sz val="16"/>
      <color rgb="FF000000"/>
      <name val="黑体"/>
      <family val="3"/>
      <charset val="134"/>
    </font>
    <font>
      <b/>
      <sz val="20"/>
      <color rgb="FF000000"/>
      <name val="宋体"/>
      <family val="3"/>
      <charset val="134"/>
    </font>
    <font>
      <sz val="16"/>
      <name val="仿宋_GB2312"/>
      <family val="3"/>
      <charset val="134"/>
    </font>
    <font>
      <sz val="20"/>
      <color rgb="FF000000"/>
      <name val="宋体"/>
      <family val="3"/>
      <charset val="134"/>
    </font>
    <font>
      <sz val="20"/>
      <color rgb="FFFF0000"/>
      <name val="宋体"/>
      <family val="3"/>
      <charset val="134"/>
    </font>
    <font>
      <sz val="20"/>
      <color rgb="FF000000"/>
      <name val="等线"/>
      <family val="3"/>
      <charset val="134"/>
    </font>
    <font>
      <sz val="14"/>
      <name val="仿宋_GB2312"/>
      <family val="3"/>
      <charset val="134"/>
    </font>
    <font>
      <b/>
      <sz val="14"/>
      <color rgb="FF000000"/>
      <name val="仿宋_GB2312"/>
      <family val="3"/>
      <charset val="134"/>
    </font>
    <font>
      <sz val="11"/>
      <color rgb="FF000000"/>
      <name val="仿宋_GB2312"/>
      <family val="3"/>
      <charset val="134"/>
    </font>
    <font>
      <sz val="12"/>
      <color rgb="FF000000"/>
      <name val="仿宋_GB2312"/>
      <family val="3"/>
      <charset val="134"/>
    </font>
    <font>
      <sz val="12"/>
      <name val="仿宋_GB2312"/>
      <family val="3"/>
      <charset val="134"/>
    </font>
    <font>
      <sz val="14"/>
      <color rgb="FFFF0000"/>
      <name val="仿宋_GB2312"/>
      <family val="3"/>
      <charset val="134"/>
    </font>
    <font>
      <b/>
      <sz val="11"/>
      <color rgb="FF000000"/>
      <name val="宋体"/>
      <family val="3"/>
      <charset val="134"/>
    </font>
    <font>
      <b/>
      <sz val="14"/>
      <color rgb="FF000000"/>
      <name val="黑体"/>
      <family val="3"/>
      <charset val="134"/>
    </font>
    <font>
      <b/>
      <sz val="36"/>
      <color rgb="FF000000"/>
      <name val="方正小标宋简体"/>
      <family val="4"/>
      <charset val="134"/>
    </font>
    <font>
      <b/>
      <sz val="14"/>
      <name val="宋体"/>
      <family val="3"/>
      <charset val="134"/>
    </font>
    <font>
      <b/>
      <sz val="14"/>
      <name val="仿宋_GB2312"/>
      <family val="3"/>
      <charset val="134"/>
    </font>
    <font>
      <sz val="14"/>
      <color rgb="FF000000"/>
      <name val="楷体_GB2312"/>
      <family val="3"/>
      <charset val="134"/>
    </font>
    <font>
      <b/>
      <sz val="14"/>
      <color rgb="FFFF0000"/>
      <name val="仿宋_GB2312"/>
      <family val="3"/>
      <charset val="134"/>
    </font>
    <font>
      <sz val="16"/>
      <color rgb="FFFF0000"/>
      <name val="黑体"/>
      <family val="3"/>
      <charset val="134"/>
    </font>
    <font>
      <sz val="14"/>
      <name val="宋体"/>
      <family val="3"/>
      <charset val="134"/>
    </font>
    <font>
      <b/>
      <sz val="12"/>
      <color rgb="FF000000"/>
      <name val="等线"/>
      <family val="3"/>
      <charset val="134"/>
    </font>
    <font>
      <sz val="10"/>
      <color rgb="FF000000"/>
      <name val="宋体"/>
      <family val="3"/>
      <charset val="134"/>
    </font>
    <font>
      <b/>
      <sz val="10"/>
      <color rgb="FF000000"/>
      <name val="宋体"/>
      <family val="3"/>
      <charset val="134"/>
    </font>
    <font>
      <sz val="9"/>
      <color rgb="FF000000"/>
      <name val="宋体"/>
      <family val="3"/>
      <charset val="134"/>
    </font>
    <font>
      <sz val="9"/>
      <color rgb="FF000000"/>
      <name val="仿宋_GB2312"/>
      <family val="3"/>
      <charset val="134"/>
    </font>
    <font>
      <b/>
      <sz val="11"/>
      <color rgb="FFFF0000"/>
      <name val="宋体"/>
      <family val="3"/>
      <charset val="134"/>
    </font>
    <font>
      <b/>
      <sz val="14"/>
      <color rgb="FF000000"/>
      <name val="方正小标宋简体"/>
      <family val="4"/>
      <charset val="134"/>
    </font>
    <font>
      <b/>
      <sz val="9"/>
      <color rgb="FF000000"/>
      <name val="宋体"/>
      <family val="3"/>
      <charset val="134"/>
    </font>
    <font>
      <b/>
      <sz val="14"/>
      <color rgb="FFFF0000"/>
      <name val="黑体"/>
      <family val="3"/>
      <charset val="134"/>
    </font>
    <font>
      <b/>
      <sz val="36"/>
      <color rgb="FFFF0000"/>
      <name val="方正小标宋简体"/>
      <family val="4"/>
      <charset val="134"/>
    </font>
    <font>
      <b/>
      <sz val="14"/>
      <color rgb="FFFF0000"/>
      <name val="方正小标宋简体"/>
      <family val="4"/>
      <charset val="134"/>
    </font>
    <font>
      <b/>
      <sz val="10"/>
      <color rgb="FFFF0000"/>
      <name val="宋体"/>
      <family val="3"/>
      <charset val="134"/>
    </font>
    <font>
      <sz val="18"/>
      <color rgb="FF000000"/>
      <name val="仿宋_GB2312"/>
      <family val="3"/>
      <charset val="134"/>
    </font>
    <font>
      <sz val="18"/>
      <color rgb="FF000000"/>
      <name val="方正小标宋简体"/>
      <family val="4"/>
      <charset val="134"/>
    </font>
    <font>
      <b/>
      <sz val="12"/>
      <color rgb="FF000000"/>
      <name val="宋体"/>
      <family val="3"/>
      <charset val="134"/>
    </font>
    <font>
      <sz val="16"/>
      <color rgb="FF000000"/>
      <name val="宋体"/>
      <family val="3"/>
      <charset val="134"/>
    </font>
    <font>
      <sz val="10"/>
      <color rgb="FF000000"/>
      <name val="Microsoft YaHei"/>
      <charset val="134"/>
    </font>
    <font>
      <sz val="10"/>
      <color rgb="FF000000"/>
      <name val="SimSun"/>
      <charset val="134"/>
    </font>
    <font>
      <sz val="14"/>
      <color rgb="FF000000"/>
      <name val="Arial"/>
      <family val="2"/>
    </font>
    <font>
      <sz val="10"/>
      <name val="宋体"/>
      <family val="3"/>
      <charset val="134"/>
    </font>
    <font>
      <sz val="14"/>
      <color rgb="FFFF0000"/>
      <name val="楷体_GB2312"/>
      <family val="3"/>
      <charset val="134"/>
    </font>
    <font>
      <sz val="9"/>
      <name val="等线"/>
      <family val="3"/>
      <charset val="134"/>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374">
    <xf numFmtId="0" fontId="0" fillId="0" borderId="0" xfId="0">
      <alignment vertical="center"/>
    </xf>
    <xf numFmtId="0" fontId="1" fillId="0" borderId="0" xfId="0" applyFont="1" applyAlignment="1"/>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xf numFmtId="0" fontId="8"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7" fontId="9" fillId="0" borderId="0" xfId="0" applyNumberFormat="1" applyFont="1" applyAlignment="1">
      <alignment horizontal="left" vertical="center"/>
    </xf>
    <xf numFmtId="0" fontId="9" fillId="0" borderId="0" xfId="0" applyFont="1" applyAlignment="1">
      <alignment horizontal="center" vertical="center" wrapText="1"/>
    </xf>
    <xf numFmtId="0" fontId="9" fillId="0" borderId="0" xfId="0" applyFont="1">
      <alignment vertical="center"/>
    </xf>
    <xf numFmtId="0" fontId="11"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77" fontId="14" fillId="0" borderId="1" xfId="0" applyNumberFormat="1" applyFont="1" applyBorder="1" applyAlignment="1">
      <alignment horizontal="center" vertical="center" wrapText="1"/>
    </xf>
    <xf numFmtId="177" fontId="14" fillId="0" borderId="1" xfId="0" applyNumberFormat="1" applyFont="1" applyBorder="1" applyAlignment="1">
      <alignment horizontal="left" vertical="center" wrapText="1"/>
    </xf>
    <xf numFmtId="177" fontId="15" fillId="0" borderId="1" xfId="0" applyNumberFormat="1" applyFont="1" applyBorder="1" applyAlignment="1">
      <alignment horizontal="left" vertical="center" wrapText="1"/>
    </xf>
    <xf numFmtId="0" fontId="4" fillId="0" borderId="1" xfId="0" applyFont="1" applyBorder="1" applyAlignment="1">
      <alignment horizontal="center" vertical="center"/>
    </xf>
    <xf numFmtId="177" fontId="6" fillId="0" borderId="1" xfId="0" applyNumberFormat="1" applyFont="1" applyBorder="1" applyAlignment="1">
      <alignment horizontal="left" vertical="center" wrapText="1"/>
    </xf>
    <xf numFmtId="177" fontId="6" fillId="0" borderId="1" xfId="0" applyNumberFormat="1" applyFont="1" applyBorder="1" applyAlignment="1">
      <alignment horizontal="left" vertical="center"/>
    </xf>
    <xf numFmtId="177" fontId="4" fillId="0" borderId="1" xfId="0" applyNumberFormat="1" applyFont="1" applyBorder="1" applyAlignment="1">
      <alignment horizontal="left" vertical="center"/>
    </xf>
    <xf numFmtId="0" fontId="3" fillId="0" borderId="0" xfId="0" applyFont="1" applyAlignment="1">
      <alignment horizontal="center" vertical="center" wrapText="1"/>
    </xf>
    <xf numFmtId="0" fontId="20" fillId="0" borderId="0" xfId="0" applyFont="1" applyAlignment="1">
      <alignment horizontal="center" vertical="center"/>
    </xf>
    <xf numFmtId="177" fontId="15" fillId="0" borderId="1" xfId="0" applyNumberFormat="1" applyFont="1" applyBorder="1" applyAlignment="1">
      <alignment horizontal="center" vertical="center" wrapText="1"/>
    </xf>
    <xf numFmtId="0" fontId="11" fillId="0" borderId="0" xfId="0" applyFont="1" applyAlignment="1">
      <alignment horizontal="center" vertical="center"/>
    </xf>
    <xf numFmtId="0" fontId="21" fillId="0" borderId="0" xfId="0" applyFont="1">
      <alignment vertical="center"/>
    </xf>
    <xf numFmtId="0" fontId="24" fillId="0" borderId="0" xfId="0" applyFont="1">
      <alignment vertical="center"/>
    </xf>
    <xf numFmtId="0" fontId="23" fillId="0" borderId="0" xfId="0" applyFont="1">
      <alignment vertical="center"/>
    </xf>
    <xf numFmtId="0" fontId="25" fillId="0" borderId="0" xfId="0" applyFont="1">
      <alignment vertical="center"/>
    </xf>
    <xf numFmtId="0" fontId="24" fillId="0" borderId="0" xfId="0" applyFont="1" applyAlignment="1">
      <alignment horizontal="center" vertical="center"/>
    </xf>
    <xf numFmtId="178" fontId="9" fillId="0" borderId="0" xfId="0" applyNumberFormat="1" applyFont="1" applyAlignment="1">
      <alignment horizontal="center" vertical="center"/>
    </xf>
    <xf numFmtId="178" fontId="3" fillId="0" borderId="0" xfId="0" applyNumberFormat="1" applyFont="1" applyAlignment="1">
      <alignment horizontal="center" vertical="center"/>
    </xf>
    <xf numFmtId="177" fontId="26" fillId="0" borderId="1" xfId="0" applyNumberFormat="1" applyFont="1" applyBorder="1" applyAlignment="1">
      <alignment horizontal="center" vertical="center" wrapText="1"/>
    </xf>
    <xf numFmtId="0" fontId="29" fillId="0" borderId="1" xfId="0" applyFont="1" applyBorder="1" applyAlignment="1">
      <alignment horizontal="left" vertical="center" wrapText="1"/>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8" fillId="0" borderId="0" xfId="0" applyFont="1" applyAlignment="1"/>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left" vertical="center" wrapText="1"/>
    </xf>
    <xf numFmtId="177" fontId="33"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177" fontId="33" fillId="0" borderId="1" xfId="0" applyNumberFormat="1" applyFont="1" applyBorder="1" applyAlignment="1">
      <alignment horizontal="center" vertical="center" wrapText="1"/>
    </xf>
    <xf numFmtId="0" fontId="35" fillId="0" borderId="0" xfId="0" applyFont="1">
      <alignment vertical="center"/>
    </xf>
    <xf numFmtId="0" fontId="8" fillId="0" borderId="1" xfId="0" applyFont="1" applyBorder="1" applyAlignment="1"/>
    <xf numFmtId="0" fontId="36" fillId="0" borderId="0" xfId="0" applyFont="1">
      <alignment vertical="center"/>
    </xf>
    <xf numFmtId="0" fontId="37" fillId="0" borderId="0" xfId="0" applyFont="1">
      <alignment vertical="center"/>
    </xf>
    <xf numFmtId="0" fontId="37" fillId="0" borderId="1" xfId="0" applyFont="1" applyBorder="1">
      <alignment vertical="center"/>
    </xf>
    <xf numFmtId="0" fontId="38" fillId="0" borderId="0" xfId="0" applyFont="1">
      <alignment vertical="center"/>
    </xf>
    <xf numFmtId="0" fontId="34" fillId="0" borderId="1" xfId="0" applyFont="1" applyBorder="1">
      <alignment vertical="center"/>
    </xf>
    <xf numFmtId="0" fontId="8" fillId="0" borderId="1" xfId="0" applyFont="1"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4" fillId="0" borderId="0" xfId="0" applyFont="1">
      <alignment vertical="center"/>
    </xf>
    <xf numFmtId="177" fontId="34" fillId="0" borderId="1" xfId="0" applyNumberFormat="1" applyFont="1" applyBorder="1" applyAlignment="1">
      <alignment horizontal="left" vertical="center" wrapText="1"/>
    </xf>
    <xf numFmtId="177" fontId="34" fillId="0" borderId="1" xfId="0" applyNumberFormat="1" applyFont="1" applyBorder="1" applyAlignment="1">
      <alignment horizontal="center" vertical="center" wrapText="1"/>
    </xf>
    <xf numFmtId="177" fontId="14" fillId="0" borderId="7" xfId="0" applyNumberFormat="1" applyFont="1" applyBorder="1" applyAlignment="1">
      <alignment horizontal="left" vertical="center" wrapText="1"/>
    </xf>
    <xf numFmtId="179" fontId="14" fillId="0" borderId="1" xfId="0" applyNumberFormat="1" applyFont="1" applyBorder="1" applyAlignment="1">
      <alignment horizontal="center" vertical="center" wrapText="1"/>
    </xf>
    <xf numFmtId="179" fontId="14" fillId="0" borderId="1" xfId="0" applyNumberFormat="1" applyFont="1" applyBorder="1" applyAlignment="1">
      <alignment horizontal="left" vertical="center" wrapText="1"/>
    </xf>
    <xf numFmtId="0" fontId="9" fillId="0" borderId="1" xfId="0" applyFont="1" applyBorder="1">
      <alignment vertical="center"/>
    </xf>
    <xf numFmtId="0" fontId="9" fillId="0" borderId="1" xfId="0" applyFont="1" applyBorder="1" applyAlignment="1">
      <alignment horizontal="center" vertical="center"/>
    </xf>
    <xf numFmtId="0" fontId="4" fillId="0" borderId="1" xfId="0" applyFont="1" applyBorder="1">
      <alignment vertical="center"/>
    </xf>
    <xf numFmtId="0" fontId="6" fillId="0" borderId="0" xfId="0" applyFont="1" applyAlignment="1">
      <alignment horizontal="left" vertical="center"/>
    </xf>
    <xf numFmtId="0" fontId="8" fillId="2" borderId="0" xfId="0" applyFont="1" applyFill="1">
      <alignment vertical="center"/>
    </xf>
    <xf numFmtId="178" fontId="10" fillId="0" borderId="0" xfId="0" applyNumberFormat="1" applyFont="1" applyAlignment="1">
      <alignment horizontal="center" vertical="center"/>
    </xf>
    <xf numFmtId="178" fontId="6" fillId="0" borderId="1" xfId="0" applyNumberFormat="1" applyFont="1" applyBorder="1" applyAlignment="1">
      <alignment horizontal="center" vertical="center" wrapText="1"/>
    </xf>
    <xf numFmtId="178" fontId="8" fillId="0" borderId="1" xfId="0" applyNumberFormat="1" applyFont="1" applyBorder="1" applyAlignment="1">
      <alignment horizontal="center" vertical="center" wrapText="1"/>
    </xf>
    <xf numFmtId="177" fontId="8" fillId="0" borderId="5" xfId="0" applyNumberFormat="1" applyFont="1" applyBorder="1" applyAlignment="1">
      <alignment horizontal="left" vertical="center" wrapText="1"/>
    </xf>
    <xf numFmtId="178" fontId="4" fillId="0" borderId="5" xfId="0" applyNumberFormat="1" applyFont="1" applyBorder="1" applyAlignment="1">
      <alignment horizontal="center" vertical="center" wrapText="1"/>
    </xf>
    <xf numFmtId="178" fontId="9" fillId="0" borderId="5" xfId="0" applyNumberFormat="1" applyFont="1" applyBorder="1" applyAlignment="1">
      <alignment horizontal="center" vertical="center"/>
    </xf>
    <xf numFmtId="178" fontId="8" fillId="0" borderId="1" xfId="0" applyNumberFormat="1" applyFont="1" applyBorder="1" applyAlignment="1">
      <alignment horizontal="left" vertical="center" wrapText="1"/>
    </xf>
    <xf numFmtId="178" fontId="0" fillId="0" borderId="1" xfId="0" applyNumberFormat="1" applyBorder="1">
      <alignment vertical="center"/>
    </xf>
    <xf numFmtId="178" fontId="4" fillId="0" borderId="7" xfId="0" applyNumberFormat="1" applyFont="1" applyBorder="1" applyAlignment="1">
      <alignment horizontal="center" vertical="center" wrapText="1"/>
    </xf>
    <xf numFmtId="177" fontId="8" fillId="0" borderId="7" xfId="0" applyNumberFormat="1" applyFont="1" applyBorder="1" applyAlignment="1">
      <alignment horizontal="left" vertical="center" wrapText="1"/>
    </xf>
    <xf numFmtId="178" fontId="9" fillId="0" borderId="7" xfId="0" applyNumberFormat="1" applyFont="1" applyBorder="1" applyAlignment="1">
      <alignment horizontal="center" vertical="center"/>
    </xf>
    <xf numFmtId="178" fontId="43" fillId="0" borderId="1" xfId="0" applyNumberFormat="1" applyFont="1" applyBorder="1" applyAlignment="1">
      <alignment horizontal="center" vertical="center" wrapText="1"/>
    </xf>
    <xf numFmtId="178" fontId="33" fillId="0" borderId="1" xfId="0" applyNumberFormat="1" applyFont="1" applyBorder="1" applyAlignment="1">
      <alignment horizontal="center" vertical="center" wrapText="1"/>
    </xf>
    <xf numFmtId="178" fontId="38" fillId="0" borderId="1" xfId="0" applyNumberFormat="1" applyFont="1" applyBorder="1" applyAlignment="1">
      <alignment horizontal="center" vertical="center" wrapText="1"/>
    </xf>
    <xf numFmtId="177" fontId="44" fillId="0" borderId="1" xfId="0" applyNumberFormat="1" applyFont="1" applyBorder="1" applyAlignment="1">
      <alignment horizontal="left" vertical="center" wrapText="1"/>
    </xf>
    <xf numFmtId="178" fontId="4"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178" fontId="33" fillId="0" borderId="1" xfId="0" applyNumberFormat="1" applyFont="1" applyBorder="1" applyAlignment="1">
      <alignment horizontal="left" vertical="center" wrapText="1"/>
    </xf>
    <xf numFmtId="0" fontId="33" fillId="0" borderId="1" xfId="0" applyFont="1" applyBorder="1" applyAlignment="1">
      <alignment horizontal="center" vertical="center" wrapText="1"/>
    </xf>
    <xf numFmtId="178" fontId="9" fillId="0" borderId="1" xfId="0" applyNumberFormat="1" applyFont="1" applyBorder="1" applyAlignment="1">
      <alignment horizontal="center" vertical="center"/>
    </xf>
    <xf numFmtId="178" fontId="29" fillId="0" borderId="1" xfId="0" applyNumberFormat="1" applyFont="1" applyBorder="1" applyAlignment="1">
      <alignment horizontal="left" vertical="center" wrapText="1"/>
    </xf>
    <xf numFmtId="178" fontId="14" fillId="0" borderId="1" xfId="0" applyNumberFormat="1" applyFont="1" applyBorder="1" applyAlignment="1">
      <alignment horizontal="center" vertical="center" wrapText="1"/>
    </xf>
    <xf numFmtId="178" fontId="17" fillId="0" borderId="0" xfId="0" applyNumberFormat="1" applyFont="1" applyAlignment="1">
      <alignment horizontal="center" vertical="center"/>
    </xf>
    <xf numFmtId="178" fontId="19" fillId="0" borderId="1" xfId="0" applyNumberFormat="1" applyFont="1" applyBorder="1" applyAlignment="1">
      <alignment horizontal="center" vertical="center" wrapText="1"/>
    </xf>
    <xf numFmtId="178" fontId="8" fillId="0" borderId="1" xfId="0" applyNumberFormat="1" applyFont="1" applyBorder="1">
      <alignment vertical="center"/>
    </xf>
    <xf numFmtId="178" fontId="38" fillId="0" borderId="1" xfId="0" applyNumberFormat="1" applyFont="1" applyBorder="1">
      <alignment vertical="center"/>
    </xf>
    <xf numFmtId="178" fontId="10" fillId="0" borderId="1" xfId="0" applyNumberFormat="1" applyFont="1" applyBorder="1" applyAlignment="1">
      <alignment horizontal="center" vertical="center"/>
    </xf>
    <xf numFmtId="178" fontId="4" fillId="0" borderId="5" xfId="0" applyNumberFormat="1" applyFont="1" applyBorder="1" applyAlignment="1">
      <alignment horizontal="center" vertical="center"/>
    </xf>
    <xf numFmtId="177" fontId="14" fillId="0" borderId="5" xfId="0" applyNumberFormat="1" applyFont="1" applyBorder="1" applyAlignment="1">
      <alignment horizontal="left" vertical="center" wrapText="1"/>
    </xf>
    <xf numFmtId="178" fontId="9" fillId="0" borderId="1" xfId="0" applyNumberFormat="1" applyFont="1" applyBorder="1">
      <alignment vertical="center"/>
    </xf>
    <xf numFmtId="178" fontId="4" fillId="0" borderId="7" xfId="0" applyNumberFormat="1" applyFont="1" applyBorder="1" applyAlignment="1">
      <alignment horizontal="center" vertical="center"/>
    </xf>
    <xf numFmtId="178" fontId="45" fillId="0" borderId="1" xfId="0" applyNumberFormat="1" applyFont="1" applyBorder="1" applyAlignment="1">
      <alignment horizontal="center" vertical="center" wrapText="1"/>
    </xf>
    <xf numFmtId="178" fontId="33" fillId="0" borderId="1" xfId="0" applyNumberFormat="1" applyFont="1" applyBorder="1">
      <alignment vertical="center"/>
    </xf>
    <xf numFmtId="178" fontId="4" fillId="0" borderId="1" xfId="0" applyNumberFormat="1" applyFont="1" applyBorder="1">
      <alignment vertical="center"/>
    </xf>
    <xf numFmtId="178" fontId="6" fillId="0" borderId="1" xfId="0" applyNumberFormat="1" applyFont="1" applyBorder="1">
      <alignment vertical="center"/>
    </xf>
    <xf numFmtId="178" fontId="19" fillId="0" borderId="1" xfId="0" applyNumberFormat="1" applyFont="1" applyBorder="1" applyAlignment="1">
      <alignment horizontal="center" vertical="center"/>
    </xf>
    <xf numFmtId="178" fontId="7" fillId="0" borderId="1" xfId="0" applyNumberFormat="1" applyFont="1" applyBorder="1">
      <alignment vertical="center"/>
    </xf>
    <xf numFmtId="178" fontId="22" fillId="0" borderId="1" xfId="0" applyNumberFormat="1" applyFont="1" applyBorder="1" applyAlignment="1">
      <alignment horizontal="center" vertical="center"/>
    </xf>
    <xf numFmtId="178" fontId="34" fillId="0" borderId="1" xfId="0" applyNumberFormat="1" applyFont="1" applyBorder="1" applyAlignment="1">
      <alignment horizontal="center" vertical="center" wrapText="1"/>
    </xf>
    <xf numFmtId="177" fontId="38" fillId="0" borderId="1" xfId="0" applyNumberFormat="1" applyFont="1" applyBorder="1" applyAlignment="1">
      <alignment horizontal="left" vertical="center" wrapText="1"/>
    </xf>
    <xf numFmtId="0" fontId="38" fillId="0" borderId="1" xfId="0" applyFont="1" applyBorder="1" applyAlignment="1">
      <alignment horizontal="left" vertical="center" wrapText="1"/>
    </xf>
    <xf numFmtId="177" fontId="38"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xf>
    <xf numFmtId="178" fontId="27" fillId="0" borderId="1" xfId="0" applyNumberFormat="1" applyFont="1" applyBorder="1" applyAlignment="1">
      <alignment horizontal="center" vertical="center" wrapText="1"/>
    </xf>
    <xf numFmtId="178" fontId="24" fillId="0" borderId="1" xfId="0" applyNumberFormat="1" applyFont="1" applyBorder="1">
      <alignment vertical="center"/>
    </xf>
    <xf numFmtId="178" fontId="34" fillId="0" borderId="1" xfId="0" applyNumberFormat="1" applyFont="1" applyBorder="1">
      <alignment vertical="center"/>
    </xf>
    <xf numFmtId="177" fontId="8" fillId="0" borderId="4" xfId="0" applyNumberFormat="1" applyFont="1" applyBorder="1" applyAlignment="1">
      <alignment horizontal="left" vertical="center" wrapText="1"/>
    </xf>
    <xf numFmtId="178" fontId="28" fillId="0" borderId="1" xfId="0" applyNumberFormat="1" applyFont="1" applyBorder="1" applyAlignment="1">
      <alignment horizontal="center" vertical="center" wrapText="1"/>
    </xf>
    <xf numFmtId="178" fontId="30" fillId="0" borderId="1" xfId="0" applyNumberFormat="1" applyFont="1" applyBorder="1">
      <alignment vertical="center"/>
    </xf>
    <xf numFmtId="178" fontId="16"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4" fillId="0" borderId="1" xfId="0" applyFont="1" applyBorder="1">
      <alignment vertical="center"/>
    </xf>
    <xf numFmtId="177" fontId="8" fillId="2" borderId="1" xfId="0" applyNumberFormat="1" applyFont="1" applyFill="1" applyBorder="1" applyAlignment="1">
      <alignment horizontal="center" vertical="center" wrapText="1"/>
    </xf>
    <xf numFmtId="177" fontId="8" fillId="2" borderId="1" xfId="0" applyNumberFormat="1" applyFont="1" applyFill="1" applyBorder="1" applyAlignment="1">
      <alignment horizontal="left" vertical="center" wrapText="1"/>
    </xf>
    <xf numFmtId="178" fontId="8" fillId="2" borderId="1" xfId="0" applyNumberFormat="1" applyFont="1" applyFill="1" applyBorder="1" applyAlignment="1">
      <alignment horizontal="center" vertical="center" wrapText="1"/>
    </xf>
    <xf numFmtId="178" fontId="4" fillId="0" borderId="1" xfId="0" applyNumberFormat="1" applyFont="1" applyBorder="1" applyAlignment="1">
      <alignment horizontal="center"/>
    </xf>
    <xf numFmtId="178" fontId="0" fillId="0" borderId="1" xfId="0" applyNumberFormat="1" applyBorder="1" applyAlignment="1">
      <alignment horizontal="center" vertical="center"/>
    </xf>
    <xf numFmtId="178" fontId="37" fillId="0" borderId="1" xfId="0" applyNumberFormat="1" applyFont="1" applyBorder="1" applyAlignment="1">
      <alignment horizontal="center" vertical="center"/>
    </xf>
    <xf numFmtId="178" fontId="35"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xf numFmtId="178" fontId="6" fillId="0" borderId="1" xfId="0" applyNumberFormat="1" applyFont="1" applyBorder="1" applyAlignment="1">
      <alignment horizontal="left" vertical="center"/>
    </xf>
    <xf numFmtId="178" fontId="8" fillId="0" borderId="1" xfId="0" applyNumberFormat="1" applyFont="1" applyBorder="1" applyAlignment="1"/>
    <xf numFmtId="178" fontId="8" fillId="2" borderId="1" xfId="0" applyNumberFormat="1" applyFont="1" applyFill="1" applyBorder="1" applyAlignment="1">
      <alignment horizontal="left" vertical="center" wrapText="1"/>
    </xf>
    <xf numFmtId="178" fontId="8" fillId="2" borderId="1" xfId="0" applyNumberFormat="1" applyFont="1" applyFill="1" applyBorder="1">
      <alignment vertical="center"/>
    </xf>
    <xf numFmtId="178" fontId="14" fillId="0" borderId="1" xfId="0" applyNumberFormat="1" applyFont="1" applyBorder="1" applyAlignment="1">
      <alignment horizontal="left" vertical="center" wrapText="1"/>
    </xf>
    <xf numFmtId="178" fontId="4" fillId="0" borderId="1" xfId="0" applyNumberFormat="1" applyFont="1" applyBorder="1" applyAlignment="1"/>
    <xf numFmtId="178" fontId="37" fillId="0" borderId="1" xfId="0" applyNumberFormat="1" applyFont="1" applyBorder="1">
      <alignment vertical="center"/>
    </xf>
    <xf numFmtId="0" fontId="7" fillId="0" borderId="0" xfId="0" applyFont="1" applyAlignment="1">
      <alignment horizontal="left" vertical="center"/>
    </xf>
    <xf numFmtId="0" fontId="36" fillId="2" borderId="0" xfId="0" applyFont="1" applyFill="1">
      <alignment vertical="center"/>
    </xf>
    <xf numFmtId="0" fontId="35" fillId="0" borderId="1" xfId="0" applyFont="1" applyBorder="1" applyAlignment="1">
      <alignment horizontal="center" vertical="center"/>
    </xf>
    <xf numFmtId="0" fontId="11" fillId="2" borderId="0" xfId="0" applyFont="1" applyFill="1">
      <alignment vertical="center"/>
    </xf>
    <xf numFmtId="177" fontId="4" fillId="0" borderId="0" xfId="0" applyNumberFormat="1" applyFont="1" applyAlignment="1">
      <alignment horizontal="center" vertical="center" wrapText="1"/>
    </xf>
    <xf numFmtId="179" fontId="9" fillId="0" borderId="0" xfId="0" applyNumberFormat="1" applyFont="1" applyAlignment="1">
      <alignment horizontal="center" vertical="center"/>
    </xf>
    <xf numFmtId="179" fontId="3" fillId="0" borderId="0" xfId="0" applyNumberFormat="1" applyFont="1" applyAlignment="1">
      <alignment horizontal="center" vertical="center"/>
    </xf>
    <xf numFmtId="179" fontId="13" fillId="0" borderId="0" xfId="0" applyNumberFormat="1" applyFont="1" applyAlignment="1">
      <alignment horizontal="center" vertical="center"/>
    </xf>
    <xf numFmtId="0" fontId="49" fillId="0" borderId="8" xfId="0" applyFont="1" applyBorder="1" applyAlignment="1">
      <alignment horizontal="center" vertical="center"/>
    </xf>
    <xf numFmtId="0" fontId="50" fillId="0" borderId="0" xfId="0" applyFont="1">
      <alignment vertical="center"/>
    </xf>
    <xf numFmtId="0" fontId="49" fillId="0" borderId="0" xfId="0" applyFont="1">
      <alignment vertical="center"/>
    </xf>
    <xf numFmtId="0" fontId="51" fillId="0" borderId="0" xfId="0" applyFont="1">
      <alignment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48" fillId="0" borderId="0" xfId="0" applyFont="1">
      <alignment vertical="center"/>
    </xf>
    <xf numFmtId="0" fontId="52" fillId="0" borderId="0" xfId="0" applyFont="1" applyAlignment="1"/>
    <xf numFmtId="179" fontId="53" fillId="0" borderId="0" xfId="0" applyNumberFormat="1" applyFont="1" applyAlignment="1">
      <alignment horizontal="center" vertical="center"/>
    </xf>
    <xf numFmtId="0" fontId="54" fillId="0" borderId="0" xfId="0" applyFont="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179" fontId="50" fillId="0" borderId="8" xfId="0" applyNumberFormat="1" applyFont="1" applyBorder="1" applyAlignment="1">
      <alignment horizontal="center" vertical="center" wrapText="1"/>
    </xf>
    <xf numFmtId="179"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179" fontId="6" fillId="0" borderId="8" xfId="0" applyNumberFormat="1" applyFont="1" applyBorder="1" applyAlignment="1">
      <alignment horizontal="center" vertical="center" wrapText="1"/>
    </xf>
    <xf numFmtId="0" fontId="49" fillId="0" borderId="8" xfId="0" applyFont="1" applyBorder="1" applyAlignment="1">
      <alignment horizontal="center" vertical="center" wrapText="1"/>
    </xf>
    <xf numFmtId="0" fontId="49" fillId="0" borderId="8" xfId="0" applyFont="1" applyBorder="1" applyAlignment="1">
      <alignment horizontal="left" vertical="center" wrapText="1"/>
    </xf>
    <xf numFmtId="0" fontId="50" fillId="0" borderId="8" xfId="0" applyFont="1" applyBorder="1" applyAlignment="1">
      <alignment horizontal="left" vertical="center" wrapText="1"/>
    </xf>
    <xf numFmtId="0" fontId="50" fillId="0" borderId="8" xfId="0" applyFont="1" applyBorder="1" applyAlignment="1">
      <alignment horizontal="center" vertical="center" wrapText="1"/>
    </xf>
    <xf numFmtId="0" fontId="51" fillId="0" borderId="8" xfId="0" applyFont="1" applyBorder="1" applyAlignment="1">
      <alignment horizontal="left" vertical="center" wrapText="1"/>
    </xf>
    <xf numFmtId="0" fontId="51" fillId="0" borderId="8" xfId="0" applyFont="1" applyBorder="1" applyAlignment="1">
      <alignment horizontal="center" vertical="center" wrapText="1"/>
    </xf>
    <xf numFmtId="0" fontId="39" fillId="0" borderId="14" xfId="0" applyFont="1" applyBorder="1" applyAlignment="1">
      <alignment horizontal="center" vertical="center"/>
    </xf>
    <xf numFmtId="176" fontId="50" fillId="0" borderId="8" xfId="0" applyNumberFormat="1" applyFont="1" applyBorder="1" applyAlignment="1">
      <alignment horizontal="center" vertical="center" wrapText="1"/>
    </xf>
    <xf numFmtId="177" fontId="49" fillId="0" borderId="8" xfId="0" applyNumberFormat="1" applyFont="1" applyBorder="1" applyAlignment="1">
      <alignment horizontal="center" vertical="center" wrapText="1"/>
    </xf>
    <xf numFmtId="177" fontId="49" fillId="0" borderId="8" xfId="0" applyNumberFormat="1" applyFont="1" applyBorder="1" applyAlignment="1">
      <alignment horizontal="left" vertical="center" wrapText="1"/>
    </xf>
    <xf numFmtId="177" fontId="50" fillId="0" borderId="8" xfId="0" applyNumberFormat="1" applyFont="1" applyBorder="1" applyAlignment="1">
      <alignment horizontal="center" vertical="center" wrapText="1"/>
    </xf>
    <xf numFmtId="0" fontId="39" fillId="0" borderId="8" xfId="0" applyFont="1" applyBorder="1" applyAlignment="1">
      <alignment horizontal="center" vertical="center"/>
    </xf>
    <xf numFmtId="179" fontId="50" fillId="0" borderId="8" xfId="0" applyNumberFormat="1" applyFont="1" applyBorder="1" applyAlignment="1">
      <alignment horizontal="center" vertical="center"/>
    </xf>
    <xf numFmtId="0" fontId="51" fillId="3" borderId="8" xfId="0" applyFont="1" applyFill="1" applyBorder="1" applyAlignment="1">
      <alignment horizontal="left" vertical="center" wrapText="1"/>
    </xf>
    <xf numFmtId="179" fontId="56" fillId="0" borderId="0" xfId="0" applyNumberFormat="1" applyFont="1" applyAlignment="1">
      <alignment horizontal="center" vertical="center"/>
    </xf>
    <xf numFmtId="179" fontId="58" fillId="0" borderId="0" xfId="0" applyNumberFormat="1" applyFont="1" applyAlignment="1">
      <alignment horizontal="center" vertical="center"/>
    </xf>
    <xf numFmtId="177" fontId="6" fillId="0" borderId="8" xfId="0" applyNumberFormat="1" applyFont="1" applyBorder="1" applyAlignment="1">
      <alignment horizontal="center" vertical="center" wrapText="1"/>
    </xf>
    <xf numFmtId="177" fontId="6" fillId="0" borderId="8" xfId="0" applyNumberFormat="1" applyFont="1" applyBorder="1" applyAlignment="1">
      <alignment horizontal="left" vertical="center" wrapText="1"/>
    </xf>
    <xf numFmtId="177" fontId="6" fillId="0" borderId="8" xfId="0" applyNumberFormat="1" applyFont="1" applyBorder="1" applyAlignment="1">
      <alignment horizontal="left" vertical="center"/>
    </xf>
    <xf numFmtId="0" fontId="50" fillId="0" borderId="8" xfId="0" applyFont="1" applyBorder="1" applyAlignment="1">
      <alignment horizontal="center" vertical="center"/>
    </xf>
    <xf numFmtId="179" fontId="59" fillId="0" borderId="8" xfId="0" applyNumberFormat="1" applyFont="1" applyBorder="1" applyAlignment="1">
      <alignment horizontal="center" vertical="center"/>
    </xf>
    <xf numFmtId="179" fontId="49" fillId="0" borderId="8" xfId="0" applyNumberFormat="1" applyFont="1" applyBorder="1" applyAlignment="1">
      <alignment horizontal="center" vertical="center" wrapText="1"/>
    </xf>
    <xf numFmtId="0" fontId="59" fillId="0" borderId="8" xfId="0" applyFont="1" applyBorder="1" applyAlignment="1">
      <alignment horizontal="center" vertical="center"/>
    </xf>
    <xf numFmtId="0" fontId="51" fillId="0" borderId="8" xfId="0" applyFont="1" applyBorder="1" applyAlignment="1">
      <alignment horizontal="center" vertical="center"/>
    </xf>
    <xf numFmtId="179" fontId="8" fillId="0" borderId="8" xfId="0" applyNumberFormat="1" applyFont="1" applyBorder="1" applyAlignment="1">
      <alignment horizontal="center" vertical="center"/>
    </xf>
    <xf numFmtId="179" fontId="49" fillId="0" borderId="8" xfId="0" applyNumberFormat="1" applyFont="1" applyBorder="1" applyAlignment="1">
      <alignment horizontal="left" vertical="center" wrapText="1"/>
    </xf>
    <xf numFmtId="0" fontId="36" fillId="0" borderId="8" xfId="0" applyFont="1" applyBorder="1" applyAlignment="1">
      <alignment horizontal="center" vertical="center" wrapText="1"/>
    </xf>
    <xf numFmtId="177" fontId="39" fillId="0" borderId="8" xfId="0" applyNumberFormat="1" applyFont="1" applyBorder="1" applyAlignment="1">
      <alignment horizontal="left" vertical="center"/>
    </xf>
    <xf numFmtId="0" fontId="39" fillId="0" borderId="8" xfId="0" applyFont="1" applyBorder="1" applyAlignment="1">
      <alignment horizontal="center" vertical="center" wrapText="1"/>
    </xf>
    <xf numFmtId="177" fontId="59" fillId="0" borderId="8" xfId="0" applyNumberFormat="1" applyFont="1" applyBorder="1" applyAlignment="1">
      <alignment horizontal="center" vertical="center"/>
    </xf>
    <xf numFmtId="176" fontId="49" fillId="0" borderId="8" xfId="0" applyNumberFormat="1" applyFont="1" applyBorder="1" applyAlignment="1">
      <alignment horizontal="center" vertical="center" wrapText="1"/>
    </xf>
    <xf numFmtId="179" fontId="39" fillId="0" borderId="8" xfId="0" applyNumberFormat="1" applyFont="1" applyBorder="1" applyAlignment="1">
      <alignment horizontal="center" vertical="center"/>
    </xf>
    <xf numFmtId="177" fontId="9" fillId="0" borderId="8" xfId="0" applyNumberFormat="1" applyFont="1" applyBorder="1" applyAlignment="1">
      <alignment horizontal="left" vertical="center"/>
    </xf>
    <xf numFmtId="0" fontId="9" fillId="0" borderId="8" xfId="0" applyFont="1" applyBorder="1" applyAlignment="1">
      <alignment horizontal="center" vertical="center" wrapText="1"/>
    </xf>
    <xf numFmtId="179" fontId="51" fillId="0" borderId="8" xfId="0" applyNumberFormat="1" applyFont="1" applyBorder="1" applyAlignment="1">
      <alignment horizontal="center" vertical="center" wrapText="1"/>
    </xf>
    <xf numFmtId="176" fontId="51" fillId="0" borderId="8" xfId="0" applyNumberFormat="1" applyFont="1" applyBorder="1" applyAlignment="1">
      <alignment horizontal="center" vertical="center" wrapText="1"/>
    </xf>
    <xf numFmtId="177" fontId="51" fillId="3" borderId="8" xfId="0" applyNumberFormat="1" applyFont="1" applyFill="1" applyBorder="1" applyAlignment="1">
      <alignment horizontal="left" vertical="center" wrapText="1"/>
    </xf>
    <xf numFmtId="0" fontId="50" fillId="0" borderId="8" xfId="0" applyFont="1" applyBorder="1">
      <alignment vertical="center"/>
    </xf>
    <xf numFmtId="0" fontId="45" fillId="0" borderId="8" xfId="0" applyFont="1" applyBorder="1" applyAlignment="1">
      <alignment horizontal="center" vertical="center"/>
    </xf>
    <xf numFmtId="0" fontId="51" fillId="0" borderId="8" xfId="0" applyFont="1" applyBorder="1">
      <alignment vertical="center"/>
    </xf>
    <xf numFmtId="0" fontId="8" fillId="0" borderId="8" xfId="0" applyFont="1" applyBorder="1" applyAlignment="1">
      <alignment horizontal="center" vertical="center"/>
    </xf>
    <xf numFmtId="0" fontId="39" fillId="0" borderId="0" xfId="0" applyFont="1">
      <alignment vertical="center"/>
    </xf>
    <xf numFmtId="0" fontId="60" fillId="0" borderId="8" xfId="0" applyFont="1" applyBorder="1" applyAlignment="1">
      <alignment horizontal="center"/>
    </xf>
    <xf numFmtId="0" fontId="60" fillId="0" borderId="0" xfId="0" applyFont="1" applyAlignment="1"/>
    <xf numFmtId="0" fontId="9" fillId="0" borderId="8" xfId="0" applyFont="1" applyBorder="1" applyAlignment="1">
      <alignment horizontal="center" vertical="center"/>
    </xf>
    <xf numFmtId="183" fontId="9" fillId="0" borderId="0" xfId="0" applyNumberFormat="1" applyFont="1" applyAlignment="1">
      <alignment horizontal="center" vertical="center"/>
    </xf>
    <xf numFmtId="178" fontId="6" fillId="0" borderId="8" xfId="0" applyNumberFormat="1" applyFont="1" applyBorder="1" applyAlignment="1">
      <alignment horizontal="center" vertical="center" wrapText="1"/>
    </xf>
    <xf numFmtId="183" fontId="6" fillId="0" borderId="8" xfId="0" applyNumberFormat="1" applyFont="1" applyBorder="1" applyAlignment="1">
      <alignment horizontal="center" vertical="center" wrapText="1"/>
    </xf>
    <xf numFmtId="183" fontId="49" fillId="0" borderId="8" xfId="0" applyNumberFormat="1" applyFont="1" applyBorder="1" applyAlignment="1">
      <alignment horizontal="center" vertical="center"/>
    </xf>
    <xf numFmtId="0" fontId="35" fillId="0" borderId="8" xfId="0" applyFont="1" applyBorder="1" applyAlignment="1">
      <alignment horizontal="center" vertical="center" wrapText="1"/>
    </xf>
    <xf numFmtId="178" fontId="39" fillId="0" borderId="8" xfId="0" applyNumberFormat="1" applyFont="1" applyBorder="1" applyAlignment="1">
      <alignment horizontal="center" vertical="center"/>
    </xf>
    <xf numFmtId="183" fontId="39" fillId="0" borderId="8" xfId="0" applyNumberFormat="1" applyFont="1" applyBorder="1" applyAlignment="1">
      <alignment horizontal="center" vertical="center"/>
    </xf>
    <xf numFmtId="178" fontId="9" fillId="0" borderId="8" xfId="0" applyNumberFormat="1" applyFont="1" applyBorder="1" applyAlignment="1">
      <alignment horizontal="center" vertical="center"/>
    </xf>
    <xf numFmtId="183" fontId="9" fillId="0" borderId="8" xfId="0" applyNumberFormat="1" applyFont="1" applyBorder="1" applyAlignment="1">
      <alignment horizontal="center" vertical="center"/>
    </xf>
    <xf numFmtId="180" fontId="51" fillId="0" borderId="8" xfId="0" applyNumberFormat="1" applyFont="1" applyBorder="1" applyAlignment="1">
      <alignment horizontal="center" vertical="center" wrapText="1"/>
    </xf>
    <xf numFmtId="183" fontId="51" fillId="0" borderId="8" xfId="0" applyNumberFormat="1" applyFont="1" applyBorder="1" applyAlignment="1">
      <alignment horizontal="center" vertical="center" wrapText="1"/>
    </xf>
    <xf numFmtId="184" fontId="51" fillId="0" borderId="8" xfId="0" applyNumberFormat="1" applyFont="1" applyBorder="1" applyAlignment="1">
      <alignment horizontal="center" vertical="center" wrapText="1"/>
    </xf>
    <xf numFmtId="0" fontId="61" fillId="0" borderId="0" xfId="0" applyFont="1">
      <alignment vertical="center"/>
    </xf>
    <xf numFmtId="0" fontId="62" fillId="0" borderId="0" xfId="0" applyFont="1">
      <alignment vertical="center"/>
    </xf>
    <xf numFmtId="0" fontId="11" fillId="0" borderId="8" xfId="0" applyFont="1" applyBorder="1" applyAlignment="1">
      <alignment horizontal="center" vertical="center"/>
    </xf>
    <xf numFmtId="0" fontId="48" fillId="0" borderId="8" xfId="0" applyFont="1" applyBorder="1" applyAlignment="1">
      <alignment horizontal="center" vertical="center" wrapText="1"/>
    </xf>
    <xf numFmtId="179" fontId="48" fillId="0" borderId="8" xfId="0" applyNumberFormat="1" applyFont="1" applyBorder="1" applyAlignment="1">
      <alignment horizontal="center" vertical="center" wrapText="1"/>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49" fillId="0" borderId="11" xfId="0" applyFont="1" applyBorder="1" applyAlignment="1">
      <alignment horizontal="center" vertical="center" wrapText="1"/>
    </xf>
    <xf numFmtId="178" fontId="49" fillId="0" borderId="8" xfId="0" applyNumberFormat="1" applyFont="1" applyBorder="1" applyAlignment="1">
      <alignment horizontal="center" vertical="center" wrapText="1"/>
    </xf>
    <xf numFmtId="0" fontId="4" fillId="0" borderId="8" xfId="0" applyFont="1" applyBorder="1" applyAlignment="1">
      <alignment horizontal="center" vertical="center"/>
    </xf>
    <xf numFmtId="179" fontId="1" fillId="0" borderId="8" xfId="0" applyNumberFormat="1" applyFont="1" applyBorder="1" applyAlignment="1">
      <alignment horizontal="center" vertical="center"/>
    </xf>
    <xf numFmtId="177" fontId="1" fillId="0" borderId="8" xfId="0" applyNumberFormat="1" applyFont="1" applyBorder="1" applyAlignment="1">
      <alignment horizontal="center" vertical="center" wrapText="1"/>
    </xf>
    <xf numFmtId="0" fontId="4" fillId="0" borderId="8" xfId="0" applyFont="1" applyBorder="1">
      <alignment vertical="center"/>
    </xf>
    <xf numFmtId="0" fontId="9" fillId="0" borderId="8" xfId="0" applyFont="1" applyBorder="1">
      <alignment vertical="center"/>
    </xf>
    <xf numFmtId="176" fontId="6" fillId="0" borderId="8" xfId="0" applyNumberFormat="1" applyFont="1" applyBorder="1" applyAlignment="1">
      <alignment horizontal="center" vertical="center" wrapText="1"/>
    </xf>
    <xf numFmtId="0" fontId="39" fillId="0" borderId="0" xfId="0" applyFont="1" applyAlignment="1">
      <alignment horizontal="left" vertical="center"/>
    </xf>
    <xf numFmtId="0" fontId="40" fillId="0" borderId="0" xfId="0" applyFont="1">
      <alignment vertical="center"/>
    </xf>
    <xf numFmtId="0" fontId="55" fillId="0" borderId="8" xfId="0" applyFont="1" applyBorder="1" applyAlignment="1">
      <alignment horizontal="left" vertical="center" wrapText="1"/>
    </xf>
    <xf numFmtId="177" fontId="50" fillId="0" borderId="8" xfId="0" applyNumberFormat="1" applyFont="1" applyBorder="1" applyAlignment="1">
      <alignment horizontal="left" vertical="center" wrapText="1"/>
    </xf>
    <xf numFmtId="179" fontId="19" fillId="0" borderId="8" xfId="0" applyNumberFormat="1" applyFont="1" applyBorder="1" applyAlignment="1">
      <alignment horizontal="center" vertical="center" wrapText="1"/>
    </xf>
    <xf numFmtId="176" fontId="39" fillId="0" borderId="8" xfId="0" applyNumberFormat="1" applyFont="1" applyBorder="1" applyAlignment="1">
      <alignment horizontal="center" vertical="center"/>
    </xf>
    <xf numFmtId="179" fontId="49" fillId="0" borderId="8" xfId="0" applyNumberFormat="1" applyFont="1" applyBorder="1" applyAlignment="1">
      <alignment horizontal="center" vertical="center"/>
    </xf>
    <xf numFmtId="179" fontId="51" fillId="0" borderId="8" xfId="0" applyNumberFormat="1" applyFont="1" applyBorder="1" applyAlignment="1">
      <alignment horizontal="center" vertical="center"/>
    </xf>
    <xf numFmtId="177" fontId="49" fillId="0" borderId="8" xfId="0" applyNumberFormat="1" applyFont="1" applyBorder="1" applyAlignment="1">
      <alignment horizontal="center" vertical="center"/>
    </xf>
    <xf numFmtId="0" fontId="49" fillId="0" borderId="8" xfId="0" applyFont="1" applyBorder="1">
      <alignment vertical="center"/>
    </xf>
    <xf numFmtId="0" fontId="8" fillId="0" borderId="8" xfId="0" applyFont="1" applyBorder="1">
      <alignment vertical="center"/>
    </xf>
    <xf numFmtId="177" fontId="9" fillId="0" borderId="0" xfId="0" applyNumberFormat="1" applyFont="1" applyAlignment="1">
      <alignment horizontal="center" vertical="center"/>
    </xf>
    <xf numFmtId="177" fontId="39" fillId="0" borderId="8" xfId="0" applyNumberFormat="1" applyFont="1" applyBorder="1" applyAlignment="1">
      <alignment horizontal="center" vertical="center"/>
    </xf>
    <xf numFmtId="183" fontId="49" fillId="0" borderId="8" xfId="0" applyNumberFormat="1" applyFont="1" applyBorder="1" applyAlignment="1">
      <alignment horizontal="center" vertical="center" wrapText="1"/>
    </xf>
    <xf numFmtId="177" fontId="9" fillId="0" borderId="8" xfId="0" applyNumberFormat="1" applyFont="1" applyBorder="1" applyAlignment="1">
      <alignment horizontal="center" vertical="center"/>
    </xf>
    <xf numFmtId="177" fontId="51" fillId="0" borderId="8" xfId="0" applyNumberFormat="1" applyFont="1" applyBorder="1" applyAlignment="1">
      <alignment horizontal="center" vertical="center" wrapText="1"/>
    </xf>
    <xf numFmtId="177" fontId="51" fillId="0" borderId="8" xfId="0" applyNumberFormat="1" applyFont="1" applyBorder="1" applyAlignment="1">
      <alignment horizontal="left" vertical="center" wrapText="1"/>
    </xf>
    <xf numFmtId="31" fontId="49" fillId="0" borderId="8" xfId="0" applyNumberFormat="1" applyFont="1" applyBorder="1" applyAlignment="1">
      <alignment vertical="center" wrapText="1"/>
    </xf>
    <xf numFmtId="0" fontId="64" fillId="0" borderId="8" xfId="0" applyFont="1" applyBorder="1" applyAlignment="1">
      <alignment horizontal="center" vertical="center" wrapText="1"/>
    </xf>
    <xf numFmtId="179" fontId="48" fillId="0" borderId="9" xfId="0" applyNumberFormat="1" applyFont="1" applyBorder="1" applyAlignment="1">
      <alignment horizontal="center" vertical="center" wrapText="1"/>
    </xf>
    <xf numFmtId="0" fontId="49" fillId="0" borderId="9" xfId="0" applyFont="1" applyBorder="1" applyAlignment="1">
      <alignment horizontal="center" vertical="center" wrapText="1"/>
    </xf>
    <xf numFmtId="178" fontId="48" fillId="0" borderId="9" xfId="0" applyNumberFormat="1" applyFont="1" applyBorder="1" applyAlignment="1">
      <alignment horizontal="center" vertical="center" wrapText="1"/>
    </xf>
    <xf numFmtId="0" fontId="63" fillId="0" borderId="0" xfId="0" applyFont="1" applyAlignment="1">
      <alignment horizontal="center" vertical="center"/>
    </xf>
    <xf numFmtId="0" fontId="49" fillId="0" borderId="0" xfId="0" applyFont="1" applyAlignment="1">
      <alignment vertical="center" wrapText="1"/>
    </xf>
    <xf numFmtId="177" fontId="6" fillId="2" borderId="8" xfId="0" applyNumberFormat="1" applyFont="1" applyFill="1" applyBorder="1" applyAlignment="1">
      <alignment horizontal="center" vertical="center" wrapText="1"/>
    </xf>
    <xf numFmtId="177" fontId="49" fillId="2" borderId="8" xfId="0" applyNumberFormat="1" applyFont="1" applyFill="1" applyBorder="1" applyAlignment="1">
      <alignment horizontal="center" vertical="center" wrapText="1"/>
    </xf>
    <xf numFmtId="49" fontId="49" fillId="0" borderId="8" xfId="0" applyNumberFormat="1" applyFont="1" applyBorder="1" applyAlignment="1">
      <alignment horizontal="center" vertical="center" wrapText="1"/>
    </xf>
    <xf numFmtId="49" fontId="49" fillId="0" borderId="8" xfId="0" applyNumberFormat="1" applyFont="1" applyBorder="1" applyAlignment="1">
      <alignment horizontal="left" vertical="center" wrapText="1"/>
    </xf>
    <xf numFmtId="178" fontId="49" fillId="0" borderId="8" xfId="0" applyNumberFormat="1" applyFont="1" applyBorder="1" applyAlignment="1">
      <alignment horizontal="center" vertical="center"/>
    </xf>
    <xf numFmtId="180" fontId="49" fillId="0" borderId="8" xfId="0" applyNumberFormat="1" applyFont="1" applyBorder="1" applyAlignment="1">
      <alignment horizontal="center" vertical="center" wrapText="1"/>
    </xf>
    <xf numFmtId="0" fontId="51" fillId="3" borderId="8" xfId="0" applyFont="1" applyFill="1" applyBorder="1" applyAlignment="1">
      <alignment horizontal="center" vertical="center" wrapText="1"/>
    </xf>
    <xf numFmtId="180" fontId="51" fillId="3" borderId="8" xfId="0" applyNumberFormat="1" applyFont="1" applyFill="1" applyBorder="1" applyAlignment="1">
      <alignment horizontal="center" vertical="center" wrapText="1"/>
    </xf>
    <xf numFmtId="184" fontId="49" fillId="0" borderId="8" xfId="0" applyNumberFormat="1" applyFont="1" applyBorder="1" applyAlignment="1">
      <alignment horizontal="center" vertical="center" wrapText="1"/>
    </xf>
    <xf numFmtId="177" fontId="49" fillId="0" borderId="8" xfId="0" applyNumberFormat="1" applyFont="1" applyBorder="1" applyAlignment="1">
      <alignment horizontal="left" vertical="center"/>
    </xf>
    <xf numFmtId="180" fontId="1" fillId="0" borderId="8" xfId="0" applyNumberFormat="1" applyFont="1" applyBorder="1" applyAlignment="1">
      <alignment horizontal="center" vertical="center"/>
    </xf>
    <xf numFmtId="185" fontId="49" fillId="0" borderId="8" xfId="0" applyNumberFormat="1" applyFont="1" applyBorder="1" applyAlignment="1">
      <alignment vertical="center" wrapText="1"/>
    </xf>
    <xf numFmtId="0" fontId="50" fillId="0" borderId="8" xfId="0" applyFont="1" applyBorder="1" applyAlignment="1">
      <alignment vertical="center" wrapText="1"/>
    </xf>
    <xf numFmtId="0" fontId="65" fillId="0" borderId="8" xfId="0" applyFont="1" applyBorder="1">
      <alignment vertical="center"/>
    </xf>
    <xf numFmtId="0" fontId="34" fillId="0" borderId="8" xfId="0" applyFont="1" applyBorder="1">
      <alignment vertical="center"/>
    </xf>
    <xf numFmtId="0" fontId="63" fillId="0" borderId="8" xfId="0" applyFont="1" applyBorder="1" applyAlignment="1">
      <alignment horizontal="center" vertical="center"/>
    </xf>
    <xf numFmtId="0" fontId="49" fillId="0" borderId="8" xfId="0" applyFont="1" applyBorder="1" applyAlignment="1">
      <alignment vertical="center" wrapText="1"/>
    </xf>
    <xf numFmtId="49" fontId="49" fillId="0" borderId="8" xfId="0" applyNumberFormat="1" applyFont="1" applyBorder="1" applyAlignment="1">
      <alignment horizontal="center" vertical="center"/>
    </xf>
    <xf numFmtId="177" fontId="4" fillId="0" borderId="8" xfId="0" applyNumberFormat="1" applyFont="1" applyBorder="1" applyAlignment="1">
      <alignment horizontal="center" vertical="center" wrapText="1"/>
    </xf>
    <xf numFmtId="177" fontId="9" fillId="2" borderId="8" xfId="0" applyNumberFormat="1" applyFont="1" applyFill="1" applyBorder="1" applyAlignment="1">
      <alignment horizontal="center" vertical="center"/>
    </xf>
    <xf numFmtId="177" fontId="51" fillId="3" borderId="8" xfId="0" applyNumberFormat="1" applyFont="1" applyFill="1" applyBorder="1" applyAlignment="1">
      <alignment horizontal="center" vertical="center" wrapText="1"/>
    </xf>
    <xf numFmtId="186" fontId="49" fillId="0" borderId="8" xfId="0" applyNumberFormat="1" applyFont="1" applyBorder="1" applyAlignment="1">
      <alignment horizontal="center" vertical="center" wrapText="1"/>
    </xf>
    <xf numFmtId="184" fontId="1" fillId="0" borderId="8" xfId="0" applyNumberFormat="1" applyFont="1" applyBorder="1" applyAlignment="1">
      <alignment horizontal="center" vertical="center" wrapText="1"/>
    </xf>
    <xf numFmtId="183" fontId="51" fillId="3" borderId="8" xfId="0" applyNumberFormat="1" applyFont="1" applyFill="1" applyBorder="1" applyAlignment="1">
      <alignment horizontal="center" vertical="center" wrapText="1"/>
    </xf>
    <xf numFmtId="184" fontId="51" fillId="3" borderId="8" xfId="0" applyNumberFormat="1" applyFont="1" applyFill="1" applyBorder="1" applyAlignment="1">
      <alignment horizontal="center" vertical="center" wrapText="1"/>
    </xf>
    <xf numFmtId="178" fontId="8" fillId="0" borderId="8" xfId="0" applyNumberFormat="1" applyFont="1" applyBorder="1">
      <alignment vertical="center"/>
    </xf>
    <xf numFmtId="0" fontId="60" fillId="0" borderId="8" xfId="0" applyFont="1" applyBorder="1" applyAlignment="1"/>
    <xf numFmtId="0" fontId="64" fillId="3" borderId="8" xfId="0" applyFont="1" applyFill="1" applyBorder="1" applyAlignment="1">
      <alignment horizontal="center" vertical="center" wrapText="1"/>
    </xf>
    <xf numFmtId="178" fontId="38" fillId="0" borderId="1" xfId="0" applyNumberFormat="1" applyFont="1" applyBorder="1" applyAlignment="1">
      <alignment horizontal="center" vertical="center"/>
    </xf>
    <xf numFmtId="178" fontId="46" fillId="0" borderId="1" xfId="0" applyNumberFormat="1" applyFont="1" applyBorder="1" applyAlignment="1">
      <alignment horizontal="center" vertical="center"/>
    </xf>
    <xf numFmtId="178" fontId="31" fillId="0" borderId="1" xfId="0" applyNumberFormat="1" applyFont="1" applyBorder="1" applyAlignment="1">
      <alignment horizontal="center" vertical="center"/>
    </xf>
    <xf numFmtId="178" fontId="5" fillId="0" borderId="1" xfId="0" applyNumberFormat="1" applyFont="1" applyBorder="1" applyAlignment="1">
      <alignment horizontal="center" vertical="center"/>
    </xf>
    <xf numFmtId="178" fontId="38" fillId="2" borderId="1" xfId="0" applyNumberFormat="1" applyFont="1" applyFill="1" applyBorder="1" applyAlignment="1">
      <alignment horizontal="center" vertical="center" wrapText="1"/>
    </xf>
    <xf numFmtId="177" fontId="33" fillId="2" borderId="1" xfId="0" applyNumberFormat="1" applyFont="1" applyFill="1" applyBorder="1" applyAlignment="1">
      <alignment horizontal="center" vertical="center" wrapText="1"/>
    </xf>
    <xf numFmtId="177" fontId="33" fillId="2" borderId="1" xfId="0" applyNumberFormat="1" applyFont="1" applyFill="1" applyBorder="1" applyAlignment="1">
      <alignment horizontal="left" vertical="center" wrapText="1"/>
    </xf>
    <xf numFmtId="178" fontId="33" fillId="2" borderId="1" xfId="0" applyNumberFormat="1" applyFont="1" applyFill="1" applyBorder="1">
      <alignment vertical="center"/>
    </xf>
    <xf numFmtId="0" fontId="33" fillId="2" borderId="0" xfId="0" applyFont="1" applyFill="1">
      <alignmen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0" borderId="8" xfId="0" applyFont="1" applyBorder="1" applyAlignment="1">
      <alignment horizontal="center" vertical="center" wrapText="1"/>
    </xf>
    <xf numFmtId="178" fontId="6" fillId="0" borderId="8" xfId="0" applyNumberFormat="1" applyFont="1" applyBorder="1" applyAlignment="1">
      <alignment horizontal="center" vertical="center" wrapText="1"/>
    </xf>
    <xf numFmtId="183" fontId="6" fillId="0" borderId="8" xfId="0" applyNumberFormat="1" applyFont="1" applyBorder="1" applyAlignment="1">
      <alignment horizontal="center" vertical="center" wrapText="1"/>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6" fillId="0" borderId="8" xfId="0" applyFont="1" applyBorder="1" applyAlignment="1">
      <alignment horizontal="center" vertical="center"/>
    </xf>
    <xf numFmtId="177" fontId="6" fillId="0" borderId="8" xfId="0" applyNumberFormat="1" applyFont="1" applyBorder="1" applyAlignment="1">
      <alignment horizontal="center" vertical="center" wrapText="1"/>
    </xf>
    <xf numFmtId="0" fontId="6" fillId="0" borderId="8" xfId="0" applyFont="1" applyBorder="1" applyAlignment="1">
      <alignment horizontal="left" vertical="center" wrapText="1"/>
    </xf>
    <xf numFmtId="0" fontId="50" fillId="0" borderId="8" xfId="0" applyFont="1" applyBorder="1" applyAlignment="1">
      <alignment horizontal="center" vertical="center" wrapText="1"/>
    </xf>
    <xf numFmtId="177" fontId="6" fillId="0" borderId="8" xfId="0"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178" fontId="12" fillId="0" borderId="0" xfId="0" applyNumberFormat="1" applyFont="1" applyAlignment="1">
      <alignment horizontal="center" vertical="center"/>
    </xf>
    <xf numFmtId="0" fontId="12"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48" fillId="0" borderId="12" xfId="0" applyFont="1" applyBorder="1" applyAlignment="1">
      <alignment horizontal="center" vertical="center" wrapText="1"/>
    </xf>
    <xf numFmtId="0" fontId="48" fillId="0" borderId="1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61" fillId="0" borderId="0" xfId="0" applyFont="1" applyAlignment="1">
      <alignment horizontal="center" vertical="center"/>
    </xf>
    <xf numFmtId="0" fontId="11" fillId="0" borderId="12" xfId="0" applyFont="1" applyBorder="1" applyAlignment="1">
      <alignment horizontal="center" vertical="center" wrapText="1"/>
    </xf>
    <xf numFmtId="0" fontId="48" fillId="0" borderId="13" xfId="0" applyFont="1" applyBorder="1" applyAlignment="1">
      <alignment horizontal="center" vertical="center" wrapText="1"/>
    </xf>
    <xf numFmtId="177" fontId="6" fillId="0" borderId="9" xfId="0" applyNumberFormat="1" applyFont="1" applyBorder="1" applyAlignment="1">
      <alignment horizontal="center" vertical="center" wrapText="1"/>
    </xf>
    <xf numFmtId="177" fontId="6" fillId="0" borderId="10" xfId="0" applyNumberFormat="1" applyFont="1" applyBorder="1" applyAlignment="1">
      <alignment horizontal="center" vertical="center" wrapText="1"/>
    </xf>
    <xf numFmtId="177" fontId="6" fillId="0" borderId="11" xfId="0" applyNumberFormat="1" applyFont="1" applyBorder="1" applyAlignment="1">
      <alignment horizontal="center" vertical="center" wrapText="1"/>
    </xf>
    <xf numFmtId="179" fontId="6" fillId="0" borderId="8" xfId="0" applyNumberFormat="1" applyFont="1" applyBorder="1" applyAlignment="1">
      <alignment horizontal="center" vertical="center" wrapText="1"/>
    </xf>
    <xf numFmtId="179" fontId="6" fillId="0" borderId="9" xfId="0" applyNumberFormat="1" applyFont="1" applyBorder="1" applyAlignment="1">
      <alignment horizontal="center" vertical="center" wrapText="1"/>
    </xf>
    <xf numFmtId="179" fontId="6" fillId="0" borderId="10" xfId="0" applyNumberFormat="1" applyFont="1" applyBorder="1" applyAlignment="1">
      <alignment horizontal="center" vertical="center" wrapText="1"/>
    </xf>
    <xf numFmtId="179" fontId="6" fillId="0" borderId="11" xfId="0" applyNumberFormat="1" applyFont="1" applyBorder="1" applyAlignment="1">
      <alignment horizontal="center" vertical="center" wrapText="1"/>
    </xf>
    <xf numFmtId="179" fontId="12" fillId="0" borderId="0" xfId="0" applyNumberFormat="1" applyFont="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79" fontId="19" fillId="0" borderId="9" xfId="0" applyNumberFormat="1" applyFont="1" applyBorder="1" applyAlignment="1">
      <alignment horizontal="center" vertical="center" wrapText="1"/>
    </xf>
    <xf numFmtId="179" fontId="19" fillId="0" borderId="10" xfId="0" applyNumberFormat="1" applyFont="1" applyBorder="1" applyAlignment="1">
      <alignment horizontal="center" vertical="center" wrapText="1"/>
    </xf>
    <xf numFmtId="179" fontId="19" fillId="0" borderId="11" xfId="0" applyNumberFormat="1" applyFont="1" applyBorder="1" applyAlignment="1">
      <alignment horizontal="center" vertical="center" wrapText="1"/>
    </xf>
    <xf numFmtId="0" fontId="41" fillId="0" borderId="0" xfId="0" applyFont="1" applyAlignment="1">
      <alignment horizontal="left" vertical="center"/>
    </xf>
    <xf numFmtId="179" fontId="57" fillId="0" borderId="0" xfId="0" applyNumberFormat="1" applyFont="1" applyAlignment="1">
      <alignment horizontal="center" vertical="center"/>
    </xf>
    <xf numFmtId="0" fontId="41" fillId="0" borderId="0" xfId="0" applyFont="1" applyAlignment="1">
      <alignment horizontal="center" vertical="center"/>
    </xf>
    <xf numFmtId="177"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2" fillId="0" borderId="1" xfId="0" applyFont="1" applyBorder="1" applyAlignment="1">
      <alignment horizontal="left" vertical="center" wrapText="1"/>
    </xf>
    <xf numFmtId="179" fontId="6" fillId="0" borderId="2" xfId="0" applyNumberFormat="1" applyFont="1" applyBorder="1" applyAlignment="1">
      <alignment horizontal="left" vertical="center" wrapText="1"/>
    </xf>
    <xf numFmtId="179" fontId="6" fillId="0" borderId="3" xfId="0" applyNumberFormat="1" applyFont="1" applyBorder="1" applyAlignment="1">
      <alignment horizontal="left" vertical="center" wrapText="1"/>
    </xf>
    <xf numFmtId="179" fontId="6" fillId="0" borderId="4" xfId="0" applyNumberFormat="1" applyFont="1" applyBorder="1" applyAlignment="1">
      <alignment horizontal="left" vertical="center" wrapText="1"/>
    </xf>
    <xf numFmtId="0" fontId="4" fillId="0" borderId="1" xfId="0" applyFont="1" applyBorder="1" applyAlignment="1">
      <alignment horizontal="center" vertical="center"/>
    </xf>
    <xf numFmtId="177" fontId="33" fillId="0" borderId="1" xfId="0" applyNumberFormat="1" applyFont="1" applyBorder="1" applyAlignment="1">
      <alignment horizontal="center" vertical="center" wrapText="1"/>
    </xf>
    <xf numFmtId="178" fontId="18" fillId="0" borderId="0" xfId="0" applyNumberFormat="1" applyFont="1" applyAlignment="1">
      <alignment horizontal="center" vertical="center"/>
    </xf>
    <xf numFmtId="178" fontId="6" fillId="0" borderId="2" xfId="0" applyNumberFormat="1" applyFont="1" applyBorder="1" applyAlignment="1">
      <alignment horizontal="center" vertical="center" wrapText="1"/>
    </xf>
    <xf numFmtId="178" fontId="6" fillId="0" borderId="4" xfId="0" applyNumberFormat="1" applyFont="1" applyBorder="1" applyAlignment="1">
      <alignment horizontal="center" vertical="center" wrapText="1"/>
    </xf>
    <xf numFmtId="178" fontId="19" fillId="0" borderId="4"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center" vertical="center" wrapText="1"/>
    </xf>
    <xf numFmtId="178" fontId="6" fillId="0" borderId="7" xfId="0" applyNumberFormat="1" applyFont="1" applyBorder="1" applyAlignment="1">
      <alignment horizontal="center" vertical="center" wrapText="1"/>
    </xf>
    <xf numFmtId="178" fontId="19" fillId="0" borderId="5" xfId="0" applyNumberFormat="1" applyFont="1" applyBorder="1" applyAlignment="1">
      <alignment horizontal="center" vertical="center" wrapText="1"/>
    </xf>
    <xf numFmtId="178" fontId="19" fillId="0" borderId="6" xfId="0" applyNumberFormat="1" applyFont="1" applyBorder="1" applyAlignment="1">
      <alignment horizontal="center" vertical="center" wrapText="1"/>
    </xf>
    <xf numFmtId="178" fontId="19" fillId="0" borderId="7"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编码"/>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人口"/>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用地"/>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员支出"/>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业发展"/>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区划"/>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础编码"/>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年一般预算收入"/>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机构人员信息"/>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年收入合计"/>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小学生"/>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财政供养人员增幅"/>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村级支出"/>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预算收入"/>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商税收"/>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检法司编制"/>
      <sheetName val="行政编制"/>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计"/>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6"/>
  <sheetViews>
    <sheetView workbookViewId="0">
      <selection activeCell="F12" sqref="F12"/>
    </sheetView>
  </sheetViews>
  <sheetFormatPr defaultColWidth="9" defaultRowHeight="14.25" customHeight="1"/>
  <cols>
    <col min="1" max="1" width="5.6328125" style="12" customWidth="1"/>
    <col min="2" max="2" width="16.6328125" style="12" customWidth="1"/>
    <col min="3" max="5" width="10.1796875" style="12" customWidth="1"/>
    <col min="6" max="6" width="33.36328125" style="13" customWidth="1"/>
    <col min="7" max="7" width="9.36328125" style="250" customWidth="1"/>
    <col min="8" max="8" width="24.6328125" style="14" customWidth="1"/>
    <col min="9" max="9" width="21.453125" style="14" customWidth="1"/>
    <col min="10" max="11" width="11.453125" style="12" customWidth="1"/>
    <col min="12" max="12" width="11.453125" style="40" customWidth="1"/>
    <col min="13" max="17" width="11.453125" style="212" customWidth="1"/>
    <col min="18" max="19" width="9" style="15"/>
    <col min="20" max="20" width="11.6328125" style="16" customWidth="1"/>
    <col min="21" max="21" width="6.81640625" style="16" customWidth="1"/>
    <col min="22" max="40" width="9" style="16"/>
  </cols>
  <sheetData>
    <row r="1" spans="1:22" ht="25.5" customHeight="1">
      <c r="A1" s="4" t="s">
        <v>0</v>
      </c>
      <c r="B1" s="18"/>
      <c r="C1" s="4"/>
      <c r="D1" s="4"/>
      <c r="E1" s="18"/>
      <c r="F1" s="4"/>
      <c r="G1" s="18"/>
      <c r="H1" s="4"/>
      <c r="I1" s="4"/>
      <c r="J1" s="18"/>
      <c r="K1" s="18"/>
      <c r="L1" s="18"/>
      <c r="M1" s="18"/>
      <c r="N1" s="18"/>
      <c r="O1" s="18"/>
      <c r="P1" s="18"/>
      <c r="Q1" s="18"/>
      <c r="R1" s="31"/>
      <c r="S1" s="31"/>
      <c r="T1" s="4"/>
      <c r="U1" s="4"/>
    </row>
    <row r="2" spans="1:22" ht="55.5" customHeight="1">
      <c r="A2" s="315" t="s">
        <v>1</v>
      </c>
      <c r="B2" s="315"/>
      <c r="C2" s="315"/>
      <c r="D2" s="315"/>
      <c r="E2" s="315"/>
      <c r="F2" s="316"/>
      <c r="G2" s="315"/>
      <c r="H2" s="316"/>
      <c r="I2" s="316"/>
      <c r="J2" s="315"/>
      <c r="K2" s="315"/>
      <c r="L2" s="317"/>
      <c r="M2" s="315"/>
      <c r="N2" s="315"/>
      <c r="O2" s="315"/>
      <c r="P2" s="315"/>
      <c r="Q2" s="315"/>
      <c r="R2" s="318"/>
      <c r="S2" s="318"/>
      <c r="T2" s="315"/>
      <c r="U2" s="315"/>
    </row>
    <row r="3" spans="1:22" s="1" customFormat="1" ht="19.05" customHeight="1">
      <c r="A3" s="319" t="s">
        <v>2</v>
      </c>
      <c r="B3" s="320"/>
      <c r="C3" s="321"/>
      <c r="D3" s="321"/>
      <c r="E3" s="321"/>
      <c r="F3" s="321"/>
      <c r="G3" s="21"/>
      <c r="H3" s="20" t="s">
        <v>3</v>
      </c>
      <c r="I3" s="321"/>
      <c r="J3" s="321"/>
      <c r="K3" s="321"/>
      <c r="L3" s="321"/>
      <c r="M3" s="9" t="s">
        <v>4</v>
      </c>
      <c r="N3" s="21"/>
      <c r="O3" s="321"/>
      <c r="P3" s="321"/>
      <c r="Q3" s="321"/>
      <c r="R3" s="322"/>
      <c r="S3" s="8" t="s">
        <v>5</v>
      </c>
      <c r="T3" s="32"/>
      <c r="U3" s="32"/>
      <c r="V3" s="16"/>
    </row>
    <row r="4" spans="1:22" s="2" customFormat="1" ht="45" customHeight="1">
      <c r="A4" s="310" t="s">
        <v>6</v>
      </c>
      <c r="B4" s="304" t="s">
        <v>7</v>
      </c>
      <c r="C4" s="304" t="s">
        <v>8</v>
      </c>
      <c r="D4" s="304" t="s">
        <v>9</v>
      </c>
      <c r="E4" s="304" t="s">
        <v>10</v>
      </c>
      <c r="F4" s="304" t="s">
        <v>11</v>
      </c>
      <c r="G4" s="311" t="s">
        <v>12</v>
      </c>
      <c r="H4" s="311" t="s">
        <v>13</v>
      </c>
      <c r="I4" s="311"/>
      <c r="J4" s="311"/>
      <c r="K4" s="311"/>
      <c r="L4" s="305"/>
      <c r="M4" s="311"/>
      <c r="N4" s="311"/>
      <c r="O4" s="311"/>
      <c r="P4" s="311"/>
      <c r="Q4" s="311"/>
      <c r="R4" s="304" t="s">
        <v>14</v>
      </c>
      <c r="S4" s="304" t="s">
        <v>15</v>
      </c>
      <c r="T4" s="304" t="s">
        <v>16</v>
      </c>
      <c r="U4" s="304" t="s">
        <v>17</v>
      </c>
    </row>
    <row r="5" spans="1:22" s="2" customFormat="1" ht="20.100000000000001" customHeight="1">
      <c r="A5" s="310"/>
      <c r="B5" s="304"/>
      <c r="C5" s="304"/>
      <c r="D5" s="304"/>
      <c r="E5" s="304"/>
      <c r="F5" s="304"/>
      <c r="G5" s="311"/>
      <c r="H5" s="311" t="s">
        <v>18</v>
      </c>
      <c r="I5" s="314" t="s">
        <v>19</v>
      </c>
      <c r="J5" s="304" t="s">
        <v>20</v>
      </c>
      <c r="K5" s="304"/>
      <c r="L5" s="305" t="s">
        <v>21</v>
      </c>
      <c r="M5" s="306"/>
      <c r="N5" s="306"/>
      <c r="O5" s="306" t="s">
        <v>22</v>
      </c>
      <c r="P5" s="306"/>
      <c r="Q5" s="306"/>
      <c r="R5" s="304"/>
      <c r="S5" s="304"/>
      <c r="T5" s="304"/>
      <c r="U5" s="304"/>
    </row>
    <row r="6" spans="1:22" s="2" customFormat="1" ht="19.5" customHeight="1">
      <c r="A6" s="310"/>
      <c r="B6" s="304"/>
      <c r="C6" s="304"/>
      <c r="D6" s="304"/>
      <c r="E6" s="304"/>
      <c r="F6" s="304"/>
      <c r="G6" s="311"/>
      <c r="H6" s="311"/>
      <c r="I6" s="314"/>
      <c r="J6" s="304"/>
      <c r="K6" s="304"/>
      <c r="L6" s="305"/>
      <c r="M6" s="306"/>
      <c r="N6" s="306"/>
      <c r="O6" s="306"/>
      <c r="P6" s="306"/>
      <c r="Q6" s="306"/>
      <c r="R6" s="304"/>
      <c r="S6" s="304"/>
      <c r="T6" s="304"/>
      <c r="U6" s="304"/>
    </row>
    <row r="7" spans="1:22" s="2" customFormat="1" ht="18" customHeight="1">
      <c r="A7" s="310"/>
      <c r="B7" s="304"/>
      <c r="C7" s="304"/>
      <c r="D7" s="304"/>
      <c r="E7" s="304"/>
      <c r="F7" s="304"/>
      <c r="G7" s="311"/>
      <c r="H7" s="311"/>
      <c r="I7" s="314"/>
      <c r="J7" s="304"/>
      <c r="K7" s="304"/>
      <c r="L7" s="305"/>
      <c r="M7" s="306"/>
      <c r="N7" s="306"/>
      <c r="O7" s="306"/>
      <c r="P7" s="306"/>
      <c r="Q7" s="306"/>
      <c r="R7" s="304"/>
      <c r="S7" s="304"/>
      <c r="T7" s="304"/>
      <c r="U7" s="304"/>
    </row>
    <row r="8" spans="1:22" s="2" customFormat="1" ht="91.05" customHeight="1">
      <c r="A8" s="310"/>
      <c r="B8" s="304"/>
      <c r="C8" s="304"/>
      <c r="D8" s="304"/>
      <c r="E8" s="304"/>
      <c r="F8" s="304"/>
      <c r="G8" s="311"/>
      <c r="H8" s="311"/>
      <c r="I8" s="314"/>
      <c r="J8" s="162" t="s">
        <v>23</v>
      </c>
      <c r="K8" s="162" t="s">
        <v>24</v>
      </c>
      <c r="L8" s="213" t="s">
        <v>25</v>
      </c>
      <c r="M8" s="214" t="s">
        <v>26</v>
      </c>
      <c r="N8" s="214" t="s">
        <v>27</v>
      </c>
      <c r="O8" s="214" t="s">
        <v>25</v>
      </c>
      <c r="P8" s="214" t="s">
        <v>28</v>
      </c>
      <c r="Q8" s="214" t="s">
        <v>29</v>
      </c>
      <c r="R8" s="304"/>
      <c r="S8" s="304"/>
      <c r="T8" s="304"/>
      <c r="U8" s="304"/>
    </row>
    <row r="9" spans="1:22" s="3" customFormat="1" ht="40.950000000000003" customHeight="1">
      <c r="A9" s="310" t="s">
        <v>30</v>
      </c>
      <c r="B9" s="310"/>
      <c r="C9" s="310"/>
      <c r="D9" s="310"/>
      <c r="E9" s="310"/>
      <c r="F9" s="310"/>
      <c r="G9" s="183">
        <f>G10+G42+G76+G83</f>
        <v>23929.72</v>
      </c>
      <c r="H9" s="184"/>
      <c r="I9" s="185"/>
      <c r="J9" s="162"/>
      <c r="K9" s="162"/>
      <c r="L9" s="213"/>
      <c r="M9" s="214"/>
      <c r="N9" s="214"/>
      <c r="O9" s="214"/>
      <c r="P9" s="214"/>
      <c r="Q9" s="214"/>
      <c r="R9" s="162"/>
      <c r="S9" s="162"/>
      <c r="T9" s="162"/>
      <c r="U9" s="162"/>
    </row>
    <row r="10" spans="1:22" s="3" customFormat="1" ht="42" customHeight="1">
      <c r="A10" s="161"/>
      <c r="B10" s="304" t="s">
        <v>31</v>
      </c>
      <c r="C10" s="304"/>
      <c r="D10" s="304"/>
      <c r="E10" s="304"/>
      <c r="F10" s="312"/>
      <c r="G10" s="263">
        <f>SUM(G11:G41)</f>
        <v>14653</v>
      </c>
      <c r="H10" s="184"/>
      <c r="I10" s="185"/>
      <c r="J10" s="162"/>
      <c r="K10" s="162"/>
      <c r="L10" s="213"/>
      <c r="M10" s="214"/>
      <c r="N10" s="214"/>
      <c r="O10" s="214" t="s">
        <v>32</v>
      </c>
      <c r="P10" s="214"/>
      <c r="Q10" s="214"/>
      <c r="R10" s="162"/>
      <c r="S10" s="162"/>
      <c r="T10" s="162"/>
      <c r="U10" s="162"/>
    </row>
    <row r="11" spans="1:22" s="152" customFormat="1" ht="87" customHeight="1">
      <c r="A11" s="167">
        <v>1</v>
      </c>
      <c r="B11" s="167" t="s">
        <v>33</v>
      </c>
      <c r="C11" s="167" t="s">
        <v>34</v>
      </c>
      <c r="D11" s="167" t="s">
        <v>35</v>
      </c>
      <c r="E11" s="167" t="s">
        <v>36</v>
      </c>
      <c r="F11" s="168" t="s">
        <v>37</v>
      </c>
      <c r="G11" s="167">
        <v>1000</v>
      </c>
      <c r="H11" s="168" t="s">
        <v>38</v>
      </c>
      <c r="I11" s="168" t="s">
        <v>39</v>
      </c>
      <c r="J11" s="167"/>
      <c r="K11" s="167">
        <v>3</v>
      </c>
      <c r="L11" s="167" t="s">
        <v>40</v>
      </c>
      <c r="M11" s="167" t="s">
        <v>41</v>
      </c>
      <c r="N11" s="167" t="s">
        <v>42</v>
      </c>
      <c r="O11" s="167" t="s">
        <v>43</v>
      </c>
      <c r="P11" s="167" t="s">
        <v>44</v>
      </c>
      <c r="Q11" s="167" t="s">
        <v>45</v>
      </c>
      <c r="R11" s="167" t="s">
        <v>46</v>
      </c>
      <c r="S11" s="167" t="s">
        <v>47</v>
      </c>
      <c r="T11" s="274"/>
      <c r="U11" s="275"/>
    </row>
    <row r="12" spans="1:22" s="152" customFormat="1" ht="52.95" customHeight="1">
      <c r="A12" s="167">
        <v>2</v>
      </c>
      <c r="B12" s="167" t="s">
        <v>48</v>
      </c>
      <c r="C12" s="167" t="s">
        <v>34</v>
      </c>
      <c r="D12" s="167" t="s">
        <v>35</v>
      </c>
      <c r="E12" s="167" t="s">
        <v>49</v>
      </c>
      <c r="F12" s="168" t="s">
        <v>50</v>
      </c>
      <c r="G12" s="167">
        <v>1000</v>
      </c>
      <c r="H12" s="168" t="s">
        <v>51</v>
      </c>
      <c r="I12" s="168" t="s">
        <v>52</v>
      </c>
      <c r="J12" s="167">
        <v>19</v>
      </c>
      <c r="K12" s="167">
        <v>153</v>
      </c>
      <c r="L12" s="167">
        <v>0.76</v>
      </c>
      <c r="M12" s="167">
        <v>1.2E-2</v>
      </c>
      <c r="N12" s="167">
        <v>0.75</v>
      </c>
      <c r="O12" s="167">
        <v>3.05</v>
      </c>
      <c r="P12" s="167">
        <v>4.8000000000000001E-2</v>
      </c>
      <c r="Q12" s="167">
        <v>3</v>
      </c>
      <c r="R12" s="167" t="s">
        <v>46</v>
      </c>
      <c r="S12" s="167" t="s">
        <v>47</v>
      </c>
      <c r="T12" s="256"/>
      <c r="U12" s="204"/>
    </row>
    <row r="13" spans="1:22" s="153" customFormat="1" ht="63" customHeight="1">
      <c r="A13" s="167">
        <v>3</v>
      </c>
      <c r="B13" s="167" t="s">
        <v>53</v>
      </c>
      <c r="C13" s="167" t="s">
        <v>34</v>
      </c>
      <c r="D13" s="167" t="s">
        <v>54</v>
      </c>
      <c r="E13" s="167" t="s">
        <v>55</v>
      </c>
      <c r="F13" s="168" t="s">
        <v>56</v>
      </c>
      <c r="G13" s="167">
        <v>480</v>
      </c>
      <c r="H13" s="168" t="s">
        <v>57</v>
      </c>
      <c r="I13" s="168" t="s">
        <v>58</v>
      </c>
      <c r="J13" s="167">
        <v>15</v>
      </c>
      <c r="K13" s="167">
        <v>38</v>
      </c>
      <c r="L13" s="167">
        <v>0.1019</v>
      </c>
      <c r="M13" s="167">
        <v>2.63E-2</v>
      </c>
      <c r="N13" s="167">
        <v>7.5600000000000001E-2</v>
      </c>
      <c r="O13" s="167">
        <v>0.3145</v>
      </c>
      <c r="P13" s="167">
        <v>7.8899999999999998E-2</v>
      </c>
      <c r="Q13" s="167">
        <v>0.2356</v>
      </c>
      <c r="R13" s="167" t="s">
        <v>59</v>
      </c>
      <c r="S13" s="167" t="s">
        <v>60</v>
      </c>
      <c r="T13" s="248"/>
      <c r="U13" s="248"/>
    </row>
    <row r="14" spans="1:22" s="153" customFormat="1" ht="79.95" customHeight="1">
      <c r="A14" s="167">
        <v>4</v>
      </c>
      <c r="B14" s="167" t="s">
        <v>61</v>
      </c>
      <c r="C14" s="167" t="s">
        <v>34</v>
      </c>
      <c r="D14" s="167" t="s">
        <v>35</v>
      </c>
      <c r="E14" s="167" t="s">
        <v>49</v>
      </c>
      <c r="F14" s="168" t="s">
        <v>62</v>
      </c>
      <c r="G14" s="167">
        <v>700</v>
      </c>
      <c r="H14" s="168" t="s">
        <v>63</v>
      </c>
      <c r="I14" s="168"/>
      <c r="J14" s="167">
        <v>19</v>
      </c>
      <c r="K14" s="167">
        <v>153</v>
      </c>
      <c r="L14" s="167">
        <v>0.1</v>
      </c>
      <c r="M14" s="167">
        <v>6.5000000000000002E-2</v>
      </c>
      <c r="N14" s="167">
        <v>2.8000000000000001E-2</v>
      </c>
      <c r="O14" s="167">
        <v>0.32</v>
      </c>
      <c r="P14" s="167">
        <v>0.19</v>
      </c>
      <c r="Q14" s="167">
        <v>0.13</v>
      </c>
      <c r="R14" s="167" t="s">
        <v>46</v>
      </c>
      <c r="S14" s="167" t="s">
        <v>47</v>
      </c>
      <c r="T14" s="256"/>
      <c r="U14" s="248"/>
    </row>
    <row r="15" spans="1:22" s="153" customFormat="1" ht="145.05000000000001" customHeight="1">
      <c r="A15" s="167">
        <v>5</v>
      </c>
      <c r="B15" s="167" t="s">
        <v>64</v>
      </c>
      <c r="C15" s="167" t="s">
        <v>34</v>
      </c>
      <c r="D15" s="167" t="s">
        <v>35</v>
      </c>
      <c r="E15" s="167" t="s">
        <v>36</v>
      </c>
      <c r="F15" s="168" t="s">
        <v>65</v>
      </c>
      <c r="G15" s="167">
        <v>1000</v>
      </c>
      <c r="H15" s="168" t="s">
        <v>66</v>
      </c>
      <c r="I15" s="168" t="s">
        <v>67</v>
      </c>
      <c r="J15" s="167">
        <v>19</v>
      </c>
      <c r="K15" s="167">
        <v>153</v>
      </c>
      <c r="L15" s="167">
        <v>0.13</v>
      </c>
      <c r="M15" s="167">
        <v>0.03</v>
      </c>
      <c r="N15" s="167">
        <v>0.1</v>
      </c>
      <c r="O15" s="167">
        <v>0.4</v>
      </c>
      <c r="P15" s="167">
        <v>0.1</v>
      </c>
      <c r="Q15" s="167">
        <v>0.3</v>
      </c>
      <c r="R15" s="167" t="s">
        <v>68</v>
      </c>
      <c r="S15" s="167" t="s">
        <v>36</v>
      </c>
      <c r="T15" s="276"/>
      <c r="U15" s="248"/>
    </row>
    <row r="16" spans="1:22" s="153" customFormat="1" ht="159" customHeight="1">
      <c r="A16" s="167">
        <v>6</v>
      </c>
      <c r="B16" s="167" t="s">
        <v>69</v>
      </c>
      <c r="C16" s="167" t="s">
        <v>34</v>
      </c>
      <c r="D16" s="167" t="s">
        <v>35</v>
      </c>
      <c r="E16" s="167" t="s">
        <v>36</v>
      </c>
      <c r="F16" s="168" t="s">
        <v>70</v>
      </c>
      <c r="G16" s="167">
        <v>800</v>
      </c>
      <c r="H16" s="168" t="s">
        <v>71</v>
      </c>
      <c r="I16" s="168" t="s">
        <v>72</v>
      </c>
      <c r="J16" s="167">
        <v>19</v>
      </c>
      <c r="K16" s="167">
        <v>153</v>
      </c>
      <c r="L16" s="167">
        <v>0.16</v>
      </c>
      <c r="M16" s="167">
        <v>0.04</v>
      </c>
      <c r="N16" s="167">
        <v>0.12</v>
      </c>
      <c r="O16" s="167">
        <v>0.47</v>
      </c>
      <c r="P16" s="167">
        <v>0.11</v>
      </c>
      <c r="Q16" s="167">
        <v>0.36</v>
      </c>
      <c r="R16" s="167" t="s">
        <v>73</v>
      </c>
      <c r="S16" s="167" t="s">
        <v>36</v>
      </c>
      <c r="T16" s="276"/>
      <c r="U16" s="248"/>
    </row>
    <row r="17" spans="1:21" s="153" customFormat="1" ht="117" customHeight="1">
      <c r="A17" s="167">
        <v>7</v>
      </c>
      <c r="B17" s="167" t="s">
        <v>74</v>
      </c>
      <c r="C17" s="167" t="s">
        <v>34</v>
      </c>
      <c r="D17" s="167" t="s">
        <v>35</v>
      </c>
      <c r="E17" s="167" t="s">
        <v>75</v>
      </c>
      <c r="F17" s="168" t="s">
        <v>76</v>
      </c>
      <c r="G17" s="167">
        <v>200</v>
      </c>
      <c r="H17" s="168" t="s">
        <v>77</v>
      </c>
      <c r="I17" s="168" t="s">
        <v>67</v>
      </c>
      <c r="J17" s="167">
        <v>19</v>
      </c>
      <c r="K17" s="167">
        <v>153</v>
      </c>
      <c r="L17" s="167">
        <v>0.06</v>
      </c>
      <c r="M17" s="167">
        <v>0.01</v>
      </c>
      <c r="N17" s="167">
        <v>0.05</v>
      </c>
      <c r="O17" s="167">
        <v>0.18</v>
      </c>
      <c r="P17" s="167">
        <v>0.03</v>
      </c>
      <c r="Q17" s="167">
        <v>0.15</v>
      </c>
      <c r="R17" s="167" t="s">
        <v>73</v>
      </c>
      <c r="S17" s="167" t="s">
        <v>75</v>
      </c>
      <c r="T17" s="276"/>
      <c r="U17" s="248"/>
    </row>
    <row r="18" spans="1:21" s="153" customFormat="1" ht="133.94999999999999" customHeight="1">
      <c r="A18" s="167">
        <v>8</v>
      </c>
      <c r="B18" s="167" t="s">
        <v>78</v>
      </c>
      <c r="C18" s="167" t="s">
        <v>34</v>
      </c>
      <c r="D18" s="167" t="s">
        <v>35</v>
      </c>
      <c r="E18" s="167" t="s">
        <v>79</v>
      </c>
      <c r="F18" s="168" t="s">
        <v>80</v>
      </c>
      <c r="G18" s="167">
        <v>130</v>
      </c>
      <c r="H18" s="168" t="s">
        <v>81</v>
      </c>
      <c r="I18" s="168" t="s">
        <v>82</v>
      </c>
      <c r="J18" s="167"/>
      <c r="K18" s="167"/>
      <c r="L18" s="167">
        <v>0.02</v>
      </c>
      <c r="M18" s="167">
        <v>3.0000000000000001E-3</v>
      </c>
      <c r="N18" s="167">
        <v>1.7000000000000001E-2</v>
      </c>
      <c r="O18" s="167">
        <v>0.06</v>
      </c>
      <c r="P18" s="167">
        <v>8.9999999999999993E-3</v>
      </c>
      <c r="Q18" s="167">
        <v>5.0999999999999997E-2</v>
      </c>
      <c r="R18" s="167" t="s">
        <v>73</v>
      </c>
      <c r="S18" s="167" t="s">
        <v>83</v>
      </c>
      <c r="T18" s="276"/>
      <c r="U18" s="248"/>
    </row>
    <row r="19" spans="1:21" s="153" customFormat="1" ht="120" customHeight="1">
      <c r="A19" s="167">
        <v>9</v>
      </c>
      <c r="B19" s="167" t="s">
        <v>84</v>
      </c>
      <c r="C19" s="167" t="s">
        <v>34</v>
      </c>
      <c r="D19" s="167" t="s">
        <v>35</v>
      </c>
      <c r="E19" s="167" t="s">
        <v>85</v>
      </c>
      <c r="F19" s="168" t="s">
        <v>86</v>
      </c>
      <c r="G19" s="167">
        <v>150</v>
      </c>
      <c r="H19" s="168" t="s">
        <v>87</v>
      </c>
      <c r="I19" s="168" t="s">
        <v>88</v>
      </c>
      <c r="J19" s="167"/>
      <c r="K19" s="167"/>
      <c r="L19" s="167">
        <v>0.01</v>
      </c>
      <c r="M19" s="167">
        <v>1E-3</v>
      </c>
      <c r="N19" s="167">
        <v>8.9999999999999993E-3</v>
      </c>
      <c r="O19" s="167">
        <v>0.03</v>
      </c>
      <c r="P19" s="167">
        <v>3.0000000000000001E-3</v>
      </c>
      <c r="Q19" s="167">
        <v>2.7E-2</v>
      </c>
      <c r="R19" s="167" t="s">
        <v>73</v>
      </c>
      <c r="S19" s="167" t="s">
        <v>85</v>
      </c>
      <c r="T19" s="276"/>
      <c r="U19" s="248"/>
    </row>
    <row r="20" spans="1:21" s="153" customFormat="1" ht="120" customHeight="1">
      <c r="A20" s="167">
        <v>10</v>
      </c>
      <c r="B20" s="167" t="s">
        <v>89</v>
      </c>
      <c r="C20" s="167" t="s">
        <v>34</v>
      </c>
      <c r="D20" s="167" t="s">
        <v>35</v>
      </c>
      <c r="E20" s="167" t="s">
        <v>90</v>
      </c>
      <c r="F20" s="168" t="s">
        <v>91</v>
      </c>
      <c r="G20" s="167">
        <v>130</v>
      </c>
      <c r="H20" s="168" t="s">
        <v>92</v>
      </c>
      <c r="I20" s="168" t="s">
        <v>93</v>
      </c>
      <c r="J20" s="167"/>
      <c r="K20" s="167">
        <v>5</v>
      </c>
      <c r="L20" s="167">
        <v>0.02</v>
      </c>
      <c r="M20" s="167">
        <v>2E-3</v>
      </c>
      <c r="N20" s="167">
        <v>1.7999999999999999E-2</v>
      </c>
      <c r="O20" s="167">
        <v>5.3999999999999999E-2</v>
      </c>
      <c r="P20" s="167">
        <v>8.0000000000000002E-3</v>
      </c>
      <c r="Q20" s="167">
        <v>4.5999999999999999E-2</v>
      </c>
      <c r="R20" s="167" t="s">
        <v>46</v>
      </c>
      <c r="S20" s="167" t="s">
        <v>47</v>
      </c>
      <c r="T20" s="256"/>
      <c r="U20" s="248"/>
    </row>
    <row r="21" spans="1:21" s="153" customFormat="1" ht="130.05000000000001" customHeight="1">
      <c r="A21" s="167">
        <v>11</v>
      </c>
      <c r="B21" s="167" t="s">
        <v>94</v>
      </c>
      <c r="C21" s="167" t="s">
        <v>34</v>
      </c>
      <c r="D21" s="167" t="s">
        <v>35</v>
      </c>
      <c r="E21" s="167" t="s">
        <v>36</v>
      </c>
      <c r="F21" s="168" t="s">
        <v>95</v>
      </c>
      <c r="G21" s="167">
        <v>200</v>
      </c>
      <c r="H21" s="168" t="s">
        <v>96</v>
      </c>
      <c r="I21" s="168" t="s">
        <v>93</v>
      </c>
      <c r="J21" s="167"/>
      <c r="K21" s="167">
        <v>8</v>
      </c>
      <c r="L21" s="167">
        <v>0.05</v>
      </c>
      <c r="M21" s="167">
        <v>3.0000000000000001E-3</v>
      </c>
      <c r="N21" s="167">
        <v>4.7E-2</v>
      </c>
      <c r="O21" s="167">
        <v>8.5999999999999993E-2</v>
      </c>
      <c r="P21" s="167">
        <v>6.0000000000000001E-3</v>
      </c>
      <c r="Q21" s="167">
        <v>0.08</v>
      </c>
      <c r="R21" s="167" t="s">
        <v>46</v>
      </c>
      <c r="S21" s="167" t="s">
        <v>47</v>
      </c>
      <c r="T21" s="256"/>
      <c r="U21" s="248"/>
    </row>
    <row r="22" spans="1:21" s="153" customFormat="1" ht="102" customHeight="1">
      <c r="A22" s="167">
        <v>12</v>
      </c>
      <c r="B22" s="167" t="s">
        <v>97</v>
      </c>
      <c r="C22" s="167" t="s">
        <v>34</v>
      </c>
      <c r="D22" s="167" t="s">
        <v>35</v>
      </c>
      <c r="E22" s="167" t="s">
        <v>36</v>
      </c>
      <c r="F22" s="168" t="s">
        <v>98</v>
      </c>
      <c r="G22" s="167">
        <v>150</v>
      </c>
      <c r="H22" s="168" t="s">
        <v>99</v>
      </c>
      <c r="I22" s="168" t="s">
        <v>100</v>
      </c>
      <c r="J22" s="167"/>
      <c r="K22" s="167">
        <v>10</v>
      </c>
      <c r="L22" s="167">
        <v>0.03</v>
      </c>
      <c r="M22" s="167">
        <v>2E-3</v>
      </c>
      <c r="N22" s="167">
        <v>2.7E-2</v>
      </c>
      <c r="O22" s="167">
        <v>5.6000000000000001E-2</v>
      </c>
      <c r="P22" s="167">
        <v>4.0000000000000001E-3</v>
      </c>
      <c r="Q22" s="167">
        <v>5.1999999999999998E-2</v>
      </c>
      <c r="R22" s="167" t="s">
        <v>46</v>
      </c>
      <c r="S22" s="167" t="s">
        <v>47</v>
      </c>
      <c r="T22" s="256"/>
      <c r="U22" s="248"/>
    </row>
    <row r="23" spans="1:21" s="153" customFormat="1" ht="49.05" customHeight="1">
      <c r="A23" s="167">
        <v>13</v>
      </c>
      <c r="B23" s="167" t="s">
        <v>101</v>
      </c>
      <c r="C23" s="167" t="s">
        <v>102</v>
      </c>
      <c r="D23" s="167" t="s">
        <v>35</v>
      </c>
      <c r="E23" s="167" t="s">
        <v>49</v>
      </c>
      <c r="F23" s="168" t="s">
        <v>103</v>
      </c>
      <c r="G23" s="167">
        <v>800</v>
      </c>
      <c r="H23" s="168" t="s">
        <v>104</v>
      </c>
      <c r="I23" s="168" t="s">
        <v>105</v>
      </c>
      <c r="J23" s="167"/>
      <c r="K23" s="167"/>
      <c r="L23" s="167"/>
      <c r="M23" s="167"/>
      <c r="N23" s="167"/>
      <c r="O23" s="167"/>
      <c r="P23" s="167"/>
      <c r="Q23" s="167"/>
      <c r="R23" s="167" t="s">
        <v>46</v>
      </c>
      <c r="S23" s="167" t="s">
        <v>106</v>
      </c>
      <c r="T23" s="256"/>
      <c r="U23" s="248"/>
    </row>
    <row r="24" spans="1:21" s="153" customFormat="1" ht="58.05" customHeight="1">
      <c r="A24" s="167">
        <v>14</v>
      </c>
      <c r="B24" s="167" t="s">
        <v>107</v>
      </c>
      <c r="C24" s="167" t="s">
        <v>34</v>
      </c>
      <c r="D24" s="167" t="s">
        <v>35</v>
      </c>
      <c r="E24" s="167" t="s">
        <v>49</v>
      </c>
      <c r="F24" s="168" t="s">
        <v>108</v>
      </c>
      <c r="G24" s="167">
        <v>2000</v>
      </c>
      <c r="H24" s="168" t="s">
        <v>109</v>
      </c>
      <c r="I24" s="168" t="s">
        <v>110</v>
      </c>
      <c r="J24" s="167"/>
      <c r="K24" s="167"/>
      <c r="L24" s="167"/>
      <c r="M24" s="167"/>
      <c r="N24" s="167"/>
      <c r="O24" s="167"/>
      <c r="P24" s="167"/>
      <c r="Q24" s="167"/>
      <c r="R24" s="167" t="s">
        <v>46</v>
      </c>
      <c r="S24" s="167" t="s">
        <v>106</v>
      </c>
      <c r="T24" s="256"/>
      <c r="U24" s="248"/>
    </row>
    <row r="25" spans="1:21" s="153" customFormat="1" ht="55.05" customHeight="1">
      <c r="A25" s="167">
        <v>15</v>
      </c>
      <c r="B25" s="167" t="s">
        <v>111</v>
      </c>
      <c r="C25" s="167" t="s">
        <v>34</v>
      </c>
      <c r="D25" s="167" t="s">
        <v>35</v>
      </c>
      <c r="E25" s="167" t="s">
        <v>112</v>
      </c>
      <c r="F25" s="168" t="s">
        <v>113</v>
      </c>
      <c r="G25" s="167">
        <v>250</v>
      </c>
      <c r="H25" s="168" t="s">
        <v>114</v>
      </c>
      <c r="I25" s="168" t="s">
        <v>105</v>
      </c>
      <c r="J25" s="167"/>
      <c r="K25" s="167"/>
      <c r="L25" s="167"/>
      <c r="M25" s="167"/>
      <c r="N25" s="167"/>
      <c r="O25" s="167"/>
      <c r="P25" s="167"/>
      <c r="Q25" s="167"/>
      <c r="R25" s="167" t="s">
        <v>46</v>
      </c>
      <c r="S25" s="167" t="s">
        <v>106</v>
      </c>
      <c r="T25" s="256"/>
      <c r="U25" s="248"/>
    </row>
    <row r="26" spans="1:21" s="153" customFormat="1" ht="79.05" customHeight="1">
      <c r="A26" s="167">
        <v>16</v>
      </c>
      <c r="B26" s="167" t="s">
        <v>115</v>
      </c>
      <c r="C26" s="167" t="s">
        <v>34</v>
      </c>
      <c r="D26" s="167" t="s">
        <v>35</v>
      </c>
      <c r="E26" s="167" t="s">
        <v>49</v>
      </c>
      <c r="F26" s="168" t="s">
        <v>116</v>
      </c>
      <c r="G26" s="167">
        <v>60</v>
      </c>
      <c r="H26" s="168" t="s">
        <v>117</v>
      </c>
      <c r="I26" s="168" t="s">
        <v>118</v>
      </c>
      <c r="J26" s="167">
        <v>19</v>
      </c>
      <c r="K26" s="167">
        <v>153</v>
      </c>
      <c r="L26" s="167">
        <v>0.51</v>
      </c>
      <c r="M26" s="167">
        <v>0.01</v>
      </c>
      <c r="N26" s="167">
        <v>0.5</v>
      </c>
      <c r="O26" s="167">
        <v>2.0299999999999998</v>
      </c>
      <c r="P26" s="167">
        <v>0.03</v>
      </c>
      <c r="Q26" s="167">
        <v>2</v>
      </c>
      <c r="R26" s="167" t="s">
        <v>46</v>
      </c>
      <c r="S26" s="167" t="s">
        <v>119</v>
      </c>
      <c r="T26" s="256"/>
      <c r="U26" s="248"/>
    </row>
    <row r="27" spans="1:21" s="153" customFormat="1" ht="70.95" customHeight="1">
      <c r="A27" s="167">
        <v>17</v>
      </c>
      <c r="B27" s="167" t="s">
        <v>120</v>
      </c>
      <c r="C27" s="167" t="s">
        <v>34</v>
      </c>
      <c r="D27" s="167" t="s">
        <v>35</v>
      </c>
      <c r="E27" s="167" t="s">
        <v>49</v>
      </c>
      <c r="F27" s="168" t="s">
        <v>121</v>
      </c>
      <c r="G27" s="167">
        <v>30</v>
      </c>
      <c r="H27" s="168" t="s">
        <v>122</v>
      </c>
      <c r="I27" s="168" t="s">
        <v>123</v>
      </c>
      <c r="J27" s="167">
        <v>19</v>
      </c>
      <c r="K27" s="167">
        <v>153</v>
      </c>
      <c r="L27" s="167">
        <v>7.0000000000000001E-3</v>
      </c>
      <c r="M27" s="167">
        <v>2E-3</v>
      </c>
      <c r="N27" s="167">
        <v>5.0000000000000001E-3</v>
      </c>
      <c r="O27" s="167">
        <v>2.5999999999999999E-2</v>
      </c>
      <c r="P27" s="167">
        <v>6.0000000000000001E-3</v>
      </c>
      <c r="Q27" s="167">
        <v>0.02</v>
      </c>
      <c r="R27" s="167" t="s">
        <v>46</v>
      </c>
      <c r="S27" s="167" t="s">
        <v>119</v>
      </c>
      <c r="T27" s="256"/>
      <c r="U27" s="248"/>
    </row>
    <row r="28" spans="1:21" s="153" customFormat="1" ht="226.05" customHeight="1">
      <c r="A28" s="167">
        <v>18</v>
      </c>
      <c r="B28" s="167" t="s">
        <v>124</v>
      </c>
      <c r="C28" s="167" t="s">
        <v>125</v>
      </c>
      <c r="D28" s="167" t="s">
        <v>35</v>
      </c>
      <c r="E28" s="167" t="s">
        <v>36</v>
      </c>
      <c r="F28" s="168" t="s">
        <v>126</v>
      </c>
      <c r="G28" s="167">
        <v>200</v>
      </c>
      <c r="H28" s="168" t="s">
        <v>127</v>
      </c>
      <c r="I28" s="168" t="s">
        <v>128</v>
      </c>
      <c r="J28" s="167">
        <v>19</v>
      </c>
      <c r="K28" s="167">
        <v>153</v>
      </c>
      <c r="L28" s="167">
        <v>5.4999999999999997E-3</v>
      </c>
      <c r="M28" s="167">
        <v>2.0999999999999999E-3</v>
      </c>
      <c r="N28" s="167">
        <v>3.3999999999999998E-3</v>
      </c>
      <c r="O28" s="167">
        <v>1.8200000000000001E-2</v>
      </c>
      <c r="P28" s="167">
        <v>6.3E-3</v>
      </c>
      <c r="Q28" s="167">
        <v>1.1900000000000001E-2</v>
      </c>
      <c r="R28" s="167" t="s">
        <v>46</v>
      </c>
      <c r="S28" s="167" t="s">
        <v>129</v>
      </c>
      <c r="T28" s="256"/>
      <c r="U28" s="248"/>
    </row>
    <row r="29" spans="1:21" s="153" customFormat="1" ht="109.05" customHeight="1">
      <c r="A29" s="167">
        <v>19</v>
      </c>
      <c r="B29" s="167" t="s">
        <v>130</v>
      </c>
      <c r="C29" s="167" t="s">
        <v>34</v>
      </c>
      <c r="D29" s="167" t="s">
        <v>35</v>
      </c>
      <c r="E29" s="167" t="s">
        <v>36</v>
      </c>
      <c r="F29" s="168" t="s">
        <v>131</v>
      </c>
      <c r="G29" s="167">
        <v>650</v>
      </c>
      <c r="H29" s="168" t="s">
        <v>132</v>
      </c>
      <c r="I29" s="168" t="s">
        <v>133</v>
      </c>
      <c r="J29" s="167">
        <v>19</v>
      </c>
      <c r="K29" s="167">
        <v>153</v>
      </c>
      <c r="L29" s="167">
        <v>5.2699999999999997E-2</v>
      </c>
      <c r="M29" s="167">
        <v>3.3E-3</v>
      </c>
      <c r="N29" s="167">
        <v>4.9399999999999999E-2</v>
      </c>
      <c r="O29" s="167">
        <v>3.6200000000000003E-2</v>
      </c>
      <c r="P29" s="167">
        <v>1.15E-2</v>
      </c>
      <c r="Q29" s="167">
        <v>2.47E-2</v>
      </c>
      <c r="R29" s="167" t="s">
        <v>46</v>
      </c>
      <c r="S29" s="167" t="s">
        <v>129</v>
      </c>
      <c r="T29" s="256"/>
      <c r="U29" s="248"/>
    </row>
    <row r="30" spans="1:21" s="153" customFormat="1" ht="127.05" customHeight="1">
      <c r="A30" s="167">
        <v>20</v>
      </c>
      <c r="B30" s="167" t="s">
        <v>134</v>
      </c>
      <c r="C30" s="167" t="s">
        <v>34</v>
      </c>
      <c r="D30" s="167" t="s">
        <v>35</v>
      </c>
      <c r="E30" s="167" t="s">
        <v>36</v>
      </c>
      <c r="F30" s="168" t="s">
        <v>135</v>
      </c>
      <c r="G30" s="167">
        <v>250</v>
      </c>
      <c r="H30" s="168" t="s">
        <v>136</v>
      </c>
      <c r="I30" s="168" t="s">
        <v>137</v>
      </c>
      <c r="J30" s="167"/>
      <c r="K30" s="167">
        <v>12</v>
      </c>
      <c r="L30" s="167">
        <v>6.8999999999999999E-3</v>
      </c>
      <c r="M30" s="167">
        <v>5.0000000000000001E-4</v>
      </c>
      <c r="N30" s="167">
        <v>6.4000000000000003E-3</v>
      </c>
      <c r="O30" s="167">
        <v>2.07E-2</v>
      </c>
      <c r="P30" s="167">
        <v>1.5E-3</v>
      </c>
      <c r="Q30" s="167">
        <v>1.9199999999999998E-2</v>
      </c>
      <c r="R30" s="167" t="s">
        <v>46</v>
      </c>
      <c r="S30" s="167" t="s">
        <v>129</v>
      </c>
      <c r="T30" s="256"/>
      <c r="U30" s="248"/>
    </row>
    <row r="31" spans="1:21" s="153" customFormat="1" ht="148.94999999999999" customHeight="1">
      <c r="A31" s="167">
        <v>21</v>
      </c>
      <c r="B31" s="167" t="s">
        <v>138</v>
      </c>
      <c r="C31" s="167" t="s">
        <v>34</v>
      </c>
      <c r="D31" s="167" t="s">
        <v>35</v>
      </c>
      <c r="E31" s="167" t="s">
        <v>36</v>
      </c>
      <c r="F31" s="168" t="s">
        <v>139</v>
      </c>
      <c r="G31" s="167">
        <v>200</v>
      </c>
      <c r="H31" s="168" t="s">
        <v>140</v>
      </c>
      <c r="I31" s="168" t="s">
        <v>137</v>
      </c>
      <c r="J31" s="167">
        <v>19</v>
      </c>
      <c r="K31" s="167">
        <v>153</v>
      </c>
      <c r="L31" s="167">
        <v>3.8999999999999998E-3</v>
      </c>
      <c r="M31" s="167">
        <v>4.0000000000000002E-4</v>
      </c>
      <c r="N31" s="167">
        <v>3.5000000000000001E-3</v>
      </c>
      <c r="O31" s="167">
        <v>1.38E-2</v>
      </c>
      <c r="P31" s="167">
        <v>1.6000000000000001E-3</v>
      </c>
      <c r="Q31" s="167">
        <v>1.2200000000000001E-2</v>
      </c>
      <c r="R31" s="167" t="s">
        <v>46</v>
      </c>
      <c r="S31" s="167" t="s">
        <v>129</v>
      </c>
      <c r="T31" s="256"/>
      <c r="U31" s="248"/>
    </row>
    <row r="32" spans="1:21" s="153" customFormat="1" ht="169.95" customHeight="1">
      <c r="A32" s="167">
        <v>22</v>
      </c>
      <c r="B32" s="167" t="s">
        <v>141</v>
      </c>
      <c r="C32" s="167" t="s">
        <v>34</v>
      </c>
      <c r="D32" s="167" t="s">
        <v>35</v>
      </c>
      <c r="E32" s="167" t="s">
        <v>142</v>
      </c>
      <c r="F32" s="168" t="s">
        <v>143</v>
      </c>
      <c r="G32" s="167">
        <v>500</v>
      </c>
      <c r="H32" s="168" t="s">
        <v>144</v>
      </c>
      <c r="I32" s="168" t="s">
        <v>145</v>
      </c>
      <c r="J32" s="167">
        <v>2</v>
      </c>
      <c r="K32" s="167">
        <v>53</v>
      </c>
      <c r="L32" s="167">
        <v>2.12E-2</v>
      </c>
      <c r="M32" s="167">
        <v>2.5999999999999999E-3</v>
      </c>
      <c r="N32" s="167">
        <v>1.8599999999999998E-2</v>
      </c>
      <c r="O32" s="167">
        <v>6.7299999999999999E-2</v>
      </c>
      <c r="P32" s="167">
        <v>7.7999999999999996E-3</v>
      </c>
      <c r="Q32" s="167">
        <v>5.9499999999999997E-2</v>
      </c>
      <c r="R32" s="167" t="s">
        <v>46</v>
      </c>
      <c r="S32" s="167" t="s">
        <v>129</v>
      </c>
      <c r="T32" s="256"/>
      <c r="U32" s="248"/>
    </row>
    <row r="33" spans="1:21" s="153" customFormat="1" ht="124.95" customHeight="1">
      <c r="A33" s="167">
        <v>23</v>
      </c>
      <c r="B33" s="167" t="s">
        <v>146</v>
      </c>
      <c r="C33" s="167" t="s">
        <v>34</v>
      </c>
      <c r="D33" s="167" t="s">
        <v>35</v>
      </c>
      <c r="E33" s="167" t="s">
        <v>147</v>
      </c>
      <c r="F33" s="168" t="s">
        <v>148</v>
      </c>
      <c r="G33" s="167">
        <v>800</v>
      </c>
      <c r="H33" s="168" t="s">
        <v>149</v>
      </c>
      <c r="I33" s="168" t="s">
        <v>150</v>
      </c>
      <c r="J33" s="167">
        <v>19</v>
      </c>
      <c r="K33" s="167">
        <v>153</v>
      </c>
      <c r="L33" s="167">
        <v>3.1699999999999999E-2</v>
      </c>
      <c r="M33" s="167">
        <v>2.8E-3</v>
      </c>
      <c r="N33" s="167">
        <v>2.8899999999999999E-2</v>
      </c>
      <c r="O33" s="167">
        <v>0.18509999999999999</v>
      </c>
      <c r="P33" s="167">
        <v>8.4000000000000005E-2</v>
      </c>
      <c r="Q33" s="167">
        <v>0.1011</v>
      </c>
      <c r="R33" s="167" t="s">
        <v>46</v>
      </c>
      <c r="S33" s="167" t="s">
        <v>129</v>
      </c>
      <c r="T33" s="256"/>
      <c r="U33" s="248"/>
    </row>
    <row r="34" spans="1:21" s="64" customFormat="1" ht="304.05" customHeight="1">
      <c r="A34" s="167">
        <v>24</v>
      </c>
      <c r="B34" s="167" t="s">
        <v>151</v>
      </c>
      <c r="C34" s="167" t="s">
        <v>34</v>
      </c>
      <c r="D34" s="167" t="s">
        <v>152</v>
      </c>
      <c r="E34" s="167" t="s">
        <v>153</v>
      </c>
      <c r="F34" s="168" t="s">
        <v>154</v>
      </c>
      <c r="G34" s="167">
        <v>1000</v>
      </c>
      <c r="H34" s="168" t="s">
        <v>155</v>
      </c>
      <c r="I34" s="168" t="s">
        <v>155</v>
      </c>
      <c r="J34" s="167">
        <v>19</v>
      </c>
      <c r="K34" s="167">
        <v>153</v>
      </c>
      <c r="L34" s="167">
        <f>M34+N34</f>
        <v>0.5665</v>
      </c>
      <c r="M34" s="167">
        <v>3.6900000000000002E-2</v>
      </c>
      <c r="N34" s="167">
        <v>0.52959999999999996</v>
      </c>
      <c r="O34" s="167">
        <f>P34+Q34</f>
        <v>1.9200999999999999</v>
      </c>
      <c r="P34" s="167">
        <v>0.12909999999999999</v>
      </c>
      <c r="Q34" s="167">
        <v>1.7909999999999999</v>
      </c>
      <c r="R34" s="167" t="s">
        <v>46</v>
      </c>
      <c r="S34" s="167" t="s">
        <v>60</v>
      </c>
      <c r="T34" s="277"/>
      <c r="U34" s="277"/>
    </row>
    <row r="35" spans="1:21" s="261" customFormat="1" ht="39" customHeight="1">
      <c r="A35" s="167">
        <v>25</v>
      </c>
      <c r="B35" s="167" t="s">
        <v>156</v>
      </c>
      <c r="C35" s="167" t="s">
        <v>34</v>
      </c>
      <c r="D35" s="167" t="s">
        <v>152</v>
      </c>
      <c r="E35" s="167" t="s">
        <v>157</v>
      </c>
      <c r="F35" s="168" t="s">
        <v>158</v>
      </c>
      <c r="G35" s="167">
        <v>200</v>
      </c>
      <c r="H35" s="168" t="s">
        <v>159</v>
      </c>
      <c r="I35" s="168"/>
      <c r="J35" s="167"/>
      <c r="K35" s="167">
        <v>1</v>
      </c>
      <c r="L35" s="167">
        <v>5.8099999999999999E-2</v>
      </c>
      <c r="M35" s="167">
        <v>2.0999999999999999E-3</v>
      </c>
      <c r="N35" s="167">
        <v>5.6000000000000001E-2</v>
      </c>
      <c r="O35" s="167">
        <v>0.218</v>
      </c>
      <c r="P35" s="167">
        <v>5.7999999999999996E-3</v>
      </c>
      <c r="Q35" s="167">
        <v>0.2122</v>
      </c>
      <c r="R35" s="167" t="s">
        <v>59</v>
      </c>
      <c r="S35" s="167" t="s">
        <v>157</v>
      </c>
      <c r="T35" s="278"/>
      <c r="U35" s="278"/>
    </row>
    <row r="36" spans="1:21" s="262" customFormat="1" ht="69" customHeight="1">
      <c r="A36" s="167">
        <v>26</v>
      </c>
      <c r="B36" s="167" t="s">
        <v>160</v>
      </c>
      <c r="C36" s="167" t="s">
        <v>161</v>
      </c>
      <c r="D36" s="167" t="s">
        <v>152</v>
      </c>
      <c r="E36" s="167" t="s">
        <v>162</v>
      </c>
      <c r="F36" s="168" t="s">
        <v>163</v>
      </c>
      <c r="G36" s="167">
        <v>50</v>
      </c>
      <c r="H36" s="168" t="s">
        <v>164</v>
      </c>
      <c r="I36" s="168" t="s">
        <v>165</v>
      </c>
      <c r="J36" s="167">
        <v>3</v>
      </c>
      <c r="K36" s="167">
        <v>7</v>
      </c>
      <c r="L36" s="167">
        <v>0.43719999999999998</v>
      </c>
      <c r="M36" s="167">
        <v>7.9000000000000001E-2</v>
      </c>
      <c r="N36" s="167">
        <v>0.35820000000000002</v>
      </c>
      <c r="O36" s="167">
        <v>1.6629</v>
      </c>
      <c r="P36" s="167">
        <v>0.27039999999999997</v>
      </c>
      <c r="Q36" s="167">
        <v>1.3925000000000001</v>
      </c>
      <c r="R36" s="167" t="s">
        <v>46</v>
      </c>
      <c r="S36" s="167" t="s">
        <v>166</v>
      </c>
      <c r="T36" s="279"/>
      <c r="U36" s="279"/>
    </row>
    <row r="37" spans="1:21" s="153" customFormat="1" ht="43.95" customHeight="1">
      <c r="A37" s="167">
        <v>27</v>
      </c>
      <c r="B37" s="167" t="s">
        <v>167</v>
      </c>
      <c r="C37" s="167" t="s">
        <v>34</v>
      </c>
      <c r="D37" s="167" t="s">
        <v>168</v>
      </c>
      <c r="E37" s="167" t="s">
        <v>169</v>
      </c>
      <c r="F37" s="168" t="s">
        <v>170</v>
      </c>
      <c r="G37" s="167">
        <v>200</v>
      </c>
      <c r="H37" s="168" t="s">
        <v>171</v>
      </c>
      <c r="I37" s="168" t="s">
        <v>171</v>
      </c>
      <c r="J37" s="167">
        <v>5</v>
      </c>
      <c r="K37" s="167">
        <v>11</v>
      </c>
      <c r="L37" s="167">
        <v>3.3799999999999997E-2</v>
      </c>
      <c r="M37" s="167">
        <v>3.3799999999999997E-2</v>
      </c>
      <c r="N37" s="167">
        <v>0</v>
      </c>
      <c r="O37" s="167">
        <v>0.1149</v>
      </c>
      <c r="P37" s="167">
        <v>0.1149</v>
      </c>
      <c r="Q37" s="167">
        <v>0</v>
      </c>
      <c r="R37" s="167" t="s">
        <v>59</v>
      </c>
      <c r="S37" s="167" t="s">
        <v>169</v>
      </c>
      <c r="T37" s="248"/>
      <c r="U37" s="248"/>
    </row>
    <row r="38" spans="1:21" s="153" customFormat="1" ht="43.95" customHeight="1">
      <c r="A38" s="167">
        <v>28</v>
      </c>
      <c r="B38" s="167" t="s">
        <v>172</v>
      </c>
      <c r="C38" s="167" t="s">
        <v>34</v>
      </c>
      <c r="D38" s="167" t="s">
        <v>168</v>
      </c>
      <c r="E38" s="167" t="s">
        <v>173</v>
      </c>
      <c r="F38" s="168" t="s">
        <v>174</v>
      </c>
      <c r="G38" s="167">
        <v>630</v>
      </c>
      <c r="H38" s="168" t="s">
        <v>175</v>
      </c>
      <c r="I38" s="168"/>
      <c r="J38" s="167">
        <v>19</v>
      </c>
      <c r="K38" s="167">
        <v>153</v>
      </c>
      <c r="L38" s="167">
        <f>M38+N38</f>
        <v>0.5665</v>
      </c>
      <c r="M38" s="167">
        <v>3.6900000000000002E-2</v>
      </c>
      <c r="N38" s="167">
        <v>0.52959999999999996</v>
      </c>
      <c r="O38" s="167">
        <f>P38+Q38</f>
        <v>1.9200999999999999</v>
      </c>
      <c r="P38" s="167">
        <v>0.12909999999999999</v>
      </c>
      <c r="Q38" s="167">
        <v>1.7909999999999999</v>
      </c>
      <c r="R38" s="167" t="s">
        <v>46</v>
      </c>
      <c r="S38" s="167" t="s">
        <v>176</v>
      </c>
      <c r="T38" s="248"/>
      <c r="U38" s="248"/>
    </row>
    <row r="39" spans="1:21" s="153" customFormat="1" ht="93" customHeight="1">
      <c r="A39" s="167">
        <v>29</v>
      </c>
      <c r="B39" s="167" t="s">
        <v>177</v>
      </c>
      <c r="C39" s="151" t="s">
        <v>178</v>
      </c>
      <c r="D39" s="151">
        <v>2024</v>
      </c>
      <c r="E39" s="167" t="s">
        <v>179</v>
      </c>
      <c r="F39" s="168" t="s">
        <v>180</v>
      </c>
      <c r="G39" s="247">
        <v>100</v>
      </c>
      <c r="H39" s="175" t="s">
        <v>181</v>
      </c>
      <c r="I39" s="247"/>
      <c r="J39" s="151">
        <v>0</v>
      </c>
      <c r="K39" s="151">
        <v>1</v>
      </c>
      <c r="L39" s="268">
        <f>M39+N39</f>
        <v>5.62E-2</v>
      </c>
      <c r="M39" s="268">
        <v>9.7000000000000003E-3</v>
      </c>
      <c r="N39" s="268">
        <v>4.65E-2</v>
      </c>
      <c r="O39" s="268">
        <f>P39+Q39</f>
        <v>0.21820000000000001</v>
      </c>
      <c r="P39" s="268">
        <v>3.5700000000000003E-2</v>
      </c>
      <c r="Q39" s="268">
        <v>0.1825</v>
      </c>
      <c r="R39" s="167" t="s">
        <v>182</v>
      </c>
      <c r="S39" s="167" t="s">
        <v>183</v>
      </c>
      <c r="T39" s="151"/>
      <c r="U39" s="248"/>
    </row>
    <row r="40" spans="1:21" s="153" customFormat="1" ht="250.95" customHeight="1">
      <c r="A40" s="167">
        <v>30</v>
      </c>
      <c r="B40" s="167" t="s">
        <v>184</v>
      </c>
      <c r="C40" s="168" t="s">
        <v>34</v>
      </c>
      <c r="D40" s="168" t="s">
        <v>152</v>
      </c>
      <c r="E40" s="167" t="s">
        <v>185</v>
      </c>
      <c r="F40" s="168" t="s">
        <v>186</v>
      </c>
      <c r="G40" s="247">
        <v>270</v>
      </c>
      <c r="H40" s="175" t="s">
        <v>187</v>
      </c>
      <c r="I40" s="247"/>
      <c r="J40" s="167">
        <v>19</v>
      </c>
      <c r="K40" s="167">
        <v>153</v>
      </c>
      <c r="L40" s="167">
        <f>M40+N40</f>
        <v>0.5665</v>
      </c>
      <c r="M40" s="167">
        <v>3.6900000000000002E-2</v>
      </c>
      <c r="N40" s="167">
        <v>0.52959999999999996</v>
      </c>
      <c r="O40" s="167">
        <f>P40+Q40</f>
        <v>1.9200999999999999</v>
      </c>
      <c r="P40" s="167">
        <v>0.12909999999999999</v>
      </c>
      <c r="Q40" s="167">
        <v>1.7909999999999999</v>
      </c>
      <c r="R40" s="167" t="s">
        <v>46</v>
      </c>
      <c r="S40" s="167" t="s">
        <v>60</v>
      </c>
      <c r="T40" s="151"/>
      <c r="U40" s="248"/>
    </row>
    <row r="41" spans="1:21" s="11" customFormat="1" ht="148.05000000000001" customHeight="1">
      <c r="A41" s="167">
        <v>31</v>
      </c>
      <c r="B41" s="167" t="s">
        <v>188</v>
      </c>
      <c r="C41" s="168" t="s">
        <v>34</v>
      </c>
      <c r="D41" s="168" t="s">
        <v>152</v>
      </c>
      <c r="E41" s="167" t="s">
        <v>173</v>
      </c>
      <c r="F41" s="168" t="s">
        <v>189</v>
      </c>
      <c r="G41" s="167">
        <v>523</v>
      </c>
      <c r="H41" s="168" t="s">
        <v>190</v>
      </c>
      <c r="I41" s="168" t="s">
        <v>191</v>
      </c>
      <c r="J41" s="167" t="s">
        <v>68</v>
      </c>
      <c r="K41" s="167" t="s">
        <v>192</v>
      </c>
      <c r="L41" s="269">
        <v>19</v>
      </c>
      <c r="M41" s="269">
        <v>153</v>
      </c>
      <c r="N41" s="270">
        <v>0.5665</v>
      </c>
      <c r="O41" s="270">
        <v>1.9200999999999999</v>
      </c>
      <c r="P41" s="270"/>
      <c r="Q41" s="207"/>
      <c r="R41" s="269" t="s">
        <v>59</v>
      </c>
      <c r="S41" s="269" t="s">
        <v>193</v>
      </c>
      <c r="T41" s="249"/>
      <c r="U41" s="249"/>
    </row>
    <row r="42" spans="1:21" s="153" customFormat="1" ht="60" customHeight="1">
      <c r="A42" s="167"/>
      <c r="B42" s="313" t="s">
        <v>194</v>
      </c>
      <c r="C42" s="313"/>
      <c r="D42" s="313"/>
      <c r="E42" s="313"/>
      <c r="F42" s="313"/>
      <c r="G42" s="264">
        <f>SUM(G43:G75)</f>
        <v>7364.6</v>
      </c>
      <c r="H42" s="168"/>
      <c r="I42" s="168"/>
      <c r="J42" s="167"/>
      <c r="K42" s="167"/>
      <c r="L42" s="167"/>
      <c r="M42" s="167"/>
      <c r="N42" s="167"/>
      <c r="O42" s="167"/>
      <c r="P42" s="167"/>
      <c r="Q42" s="167"/>
      <c r="R42" s="167"/>
      <c r="S42" s="167"/>
      <c r="T42" s="248"/>
      <c r="U42" s="248"/>
    </row>
    <row r="43" spans="1:21" s="152" customFormat="1" ht="201" customHeight="1">
      <c r="A43" s="167">
        <v>32</v>
      </c>
      <c r="B43" s="167" t="s">
        <v>195</v>
      </c>
      <c r="C43" s="167" t="s">
        <v>34</v>
      </c>
      <c r="D43" s="167" t="s">
        <v>152</v>
      </c>
      <c r="E43" s="167" t="s">
        <v>196</v>
      </c>
      <c r="F43" s="176" t="s">
        <v>197</v>
      </c>
      <c r="G43" s="175">
        <v>588</v>
      </c>
      <c r="H43" s="176" t="s">
        <v>198</v>
      </c>
      <c r="I43" s="176" t="s">
        <v>199</v>
      </c>
      <c r="J43" s="167">
        <v>1</v>
      </c>
      <c r="K43" s="167">
        <v>12</v>
      </c>
      <c r="L43" s="265" t="s">
        <v>200</v>
      </c>
      <c r="M43" s="265" t="s">
        <v>201</v>
      </c>
      <c r="N43" s="265" t="s">
        <v>202</v>
      </c>
      <c r="O43" s="265" t="s">
        <v>203</v>
      </c>
      <c r="P43" s="265" t="s">
        <v>204</v>
      </c>
      <c r="Q43" s="280" t="s">
        <v>205</v>
      </c>
      <c r="R43" s="167" t="s">
        <v>206</v>
      </c>
      <c r="S43" s="167" t="s">
        <v>196</v>
      </c>
      <c r="T43" s="151"/>
      <c r="U43" s="204"/>
    </row>
    <row r="44" spans="1:21" s="261" customFormat="1" ht="147" customHeight="1">
      <c r="A44" s="167">
        <v>33</v>
      </c>
      <c r="B44" s="175" t="s">
        <v>207</v>
      </c>
      <c r="C44" s="175" t="s">
        <v>34</v>
      </c>
      <c r="D44" s="167" t="s">
        <v>152</v>
      </c>
      <c r="E44" s="175" t="s">
        <v>208</v>
      </c>
      <c r="F44" s="176" t="s">
        <v>209</v>
      </c>
      <c r="G44" s="175">
        <v>501</v>
      </c>
      <c r="H44" s="176" t="s">
        <v>210</v>
      </c>
      <c r="I44" s="176"/>
      <c r="J44" s="175"/>
      <c r="K44" s="175">
        <v>12</v>
      </c>
      <c r="L44" s="175">
        <v>0.22170000000000001</v>
      </c>
      <c r="M44" s="175">
        <v>7.7000000000000002E-3</v>
      </c>
      <c r="N44" s="175">
        <v>0.2266</v>
      </c>
      <c r="O44" s="175">
        <v>0.66220000000000001</v>
      </c>
      <c r="P44" s="175">
        <v>1.84E-2</v>
      </c>
      <c r="Q44" s="175">
        <v>0.66249999999999998</v>
      </c>
      <c r="R44" s="175" t="s">
        <v>211</v>
      </c>
      <c r="S44" s="175" t="s">
        <v>208</v>
      </c>
      <c r="T44" s="151"/>
      <c r="U44" s="278"/>
    </row>
    <row r="45" spans="1:21" s="152" customFormat="1" ht="112.05" customHeight="1">
      <c r="A45" s="167">
        <v>34</v>
      </c>
      <c r="B45" s="167" t="s">
        <v>212</v>
      </c>
      <c r="C45" s="167" t="s">
        <v>34</v>
      </c>
      <c r="D45" s="167" t="s">
        <v>152</v>
      </c>
      <c r="E45" s="167" t="s">
        <v>213</v>
      </c>
      <c r="F45" s="168" t="s">
        <v>214</v>
      </c>
      <c r="G45" s="167">
        <v>359.8</v>
      </c>
      <c r="H45" s="168" t="s">
        <v>215</v>
      </c>
      <c r="I45" s="168" t="s">
        <v>198</v>
      </c>
      <c r="J45" s="167"/>
      <c r="K45" s="167"/>
      <c r="L45" s="167"/>
      <c r="M45" s="167"/>
      <c r="N45" s="167"/>
      <c r="O45" s="167"/>
      <c r="P45" s="167"/>
      <c r="Q45" s="167"/>
      <c r="R45" s="167" t="s">
        <v>216</v>
      </c>
      <c r="S45" s="167" t="s">
        <v>213</v>
      </c>
      <c r="T45" s="151"/>
      <c r="U45" s="204"/>
    </row>
    <row r="46" spans="1:21" s="153" customFormat="1" ht="84" customHeight="1">
      <c r="A46" s="167">
        <v>35</v>
      </c>
      <c r="B46" s="167" t="s">
        <v>217</v>
      </c>
      <c r="C46" s="167" t="s">
        <v>34</v>
      </c>
      <c r="D46" s="167" t="s">
        <v>152</v>
      </c>
      <c r="E46" s="167" t="s">
        <v>218</v>
      </c>
      <c r="F46" s="168" t="s">
        <v>219</v>
      </c>
      <c r="G46" s="247">
        <v>232</v>
      </c>
      <c r="H46" s="176" t="s">
        <v>220</v>
      </c>
      <c r="I46" s="168" t="s">
        <v>198</v>
      </c>
      <c r="J46" s="151">
        <v>0</v>
      </c>
      <c r="K46" s="151">
        <v>2</v>
      </c>
      <c r="L46" s="271">
        <f>M46+N46</f>
        <v>4.9599999999999998E-2</v>
      </c>
      <c r="M46" s="271">
        <v>8.6E-3</v>
      </c>
      <c r="N46" s="271">
        <v>4.1000000000000002E-2</v>
      </c>
      <c r="O46" s="271">
        <f>P46+Q46</f>
        <v>0.15029999999999999</v>
      </c>
      <c r="P46" s="271">
        <v>2.7300000000000001E-2</v>
      </c>
      <c r="Q46" s="271">
        <v>0.123</v>
      </c>
      <c r="R46" s="167" t="s">
        <v>59</v>
      </c>
      <c r="S46" s="167" t="s">
        <v>218</v>
      </c>
      <c r="T46" s="151"/>
      <c r="U46" s="248"/>
    </row>
    <row r="47" spans="1:21" s="156" customFormat="1" ht="129" customHeight="1">
      <c r="A47" s="167">
        <v>36</v>
      </c>
      <c r="B47" s="175" t="s">
        <v>221</v>
      </c>
      <c r="C47" s="175" t="s">
        <v>34</v>
      </c>
      <c r="D47" s="167" t="s">
        <v>152</v>
      </c>
      <c r="E47" s="175" t="s">
        <v>222</v>
      </c>
      <c r="F47" s="168" t="s">
        <v>223</v>
      </c>
      <c r="G47" s="175">
        <v>106</v>
      </c>
      <c r="H47" s="176" t="s">
        <v>198</v>
      </c>
      <c r="I47" s="168"/>
      <c r="J47" s="175">
        <v>1</v>
      </c>
      <c r="K47" s="167">
        <v>90</v>
      </c>
      <c r="L47" s="247">
        <v>11</v>
      </c>
      <c r="M47" s="247">
        <v>79</v>
      </c>
      <c r="N47" s="247">
        <v>380</v>
      </c>
      <c r="O47" s="247">
        <v>44</v>
      </c>
      <c r="P47" s="247">
        <v>336</v>
      </c>
      <c r="Q47" s="151"/>
      <c r="R47" s="167" t="s">
        <v>142</v>
      </c>
      <c r="S47" s="175" t="s">
        <v>222</v>
      </c>
      <c r="T47" s="151"/>
      <c r="U47" s="151"/>
    </row>
    <row r="48" spans="1:21" s="153" customFormat="1" ht="111" customHeight="1">
      <c r="A48" s="167">
        <v>37</v>
      </c>
      <c r="B48" s="175" t="s">
        <v>224</v>
      </c>
      <c r="C48" s="175" t="s">
        <v>34</v>
      </c>
      <c r="D48" s="167" t="s">
        <v>152</v>
      </c>
      <c r="E48" s="167" t="s">
        <v>225</v>
      </c>
      <c r="F48" s="168" t="s">
        <v>226</v>
      </c>
      <c r="G48" s="175">
        <v>102</v>
      </c>
      <c r="H48" s="176" t="s">
        <v>227</v>
      </c>
      <c r="I48" s="176"/>
      <c r="J48" s="175">
        <v>0</v>
      </c>
      <c r="K48" s="175">
        <v>1</v>
      </c>
      <c r="L48" s="268">
        <f>M48+N48</f>
        <v>1.03E-2</v>
      </c>
      <c r="M48" s="268">
        <v>2.9999999999999997E-4</v>
      </c>
      <c r="N48" s="268">
        <v>0.01</v>
      </c>
      <c r="O48" s="268">
        <f>P48+Q48</f>
        <v>5.0599999999999999E-2</v>
      </c>
      <c r="P48" s="268">
        <v>5.9999999999999995E-4</v>
      </c>
      <c r="Q48" s="268">
        <v>0.05</v>
      </c>
      <c r="R48" s="167" t="s">
        <v>182</v>
      </c>
      <c r="S48" s="167" t="s">
        <v>225</v>
      </c>
      <c r="T48" s="151"/>
      <c r="U48" s="248"/>
    </row>
    <row r="49" spans="1:40" s="5" customFormat="1" ht="151.05000000000001" customHeight="1">
      <c r="A49" s="167">
        <v>38</v>
      </c>
      <c r="B49" s="175" t="s">
        <v>228</v>
      </c>
      <c r="C49" s="175" t="s">
        <v>34</v>
      </c>
      <c r="D49" s="167" t="s">
        <v>152</v>
      </c>
      <c r="E49" s="175" t="s">
        <v>229</v>
      </c>
      <c r="F49" s="176" t="s">
        <v>230</v>
      </c>
      <c r="G49" s="232">
        <v>334</v>
      </c>
      <c r="H49" s="176" t="s">
        <v>231</v>
      </c>
      <c r="I49" s="176"/>
      <c r="J49" s="175"/>
      <c r="K49" s="175">
        <v>1</v>
      </c>
      <c r="L49" s="268">
        <f>M49+N49</f>
        <v>3.0499999999999999E-2</v>
      </c>
      <c r="M49" s="268">
        <v>1.6999999999999999E-3</v>
      </c>
      <c r="N49" s="268">
        <v>2.8799999999999999E-2</v>
      </c>
      <c r="O49" s="268">
        <f>P49+Q49</f>
        <v>0.1249</v>
      </c>
      <c r="P49" s="268">
        <v>5.1999999999999998E-3</v>
      </c>
      <c r="Q49" s="268">
        <v>0.1197</v>
      </c>
      <c r="R49" s="175" t="s">
        <v>232</v>
      </c>
      <c r="S49" s="175" t="s">
        <v>229</v>
      </c>
      <c r="T49" s="151"/>
      <c r="U49" s="281"/>
      <c r="V49" s="147"/>
      <c r="W49" s="147"/>
      <c r="X49" s="147"/>
      <c r="Y49" s="147"/>
      <c r="Z49" s="147"/>
      <c r="AA49" s="147"/>
      <c r="AB49" s="147"/>
      <c r="AC49" s="147"/>
      <c r="AD49" s="147"/>
      <c r="AE49" s="147"/>
      <c r="AF49" s="147"/>
      <c r="AG49" s="147"/>
      <c r="AH49" s="147"/>
      <c r="AI49" s="147"/>
      <c r="AJ49" s="147"/>
      <c r="AK49" s="147"/>
      <c r="AL49" s="147"/>
      <c r="AM49" s="147"/>
      <c r="AN49" s="147"/>
    </row>
    <row r="50" spans="1:40" s="152" customFormat="1" ht="138" customHeight="1">
      <c r="A50" s="167">
        <v>39</v>
      </c>
      <c r="B50" s="167" t="s">
        <v>233</v>
      </c>
      <c r="C50" s="167" t="s">
        <v>34</v>
      </c>
      <c r="D50" s="167" t="s">
        <v>234</v>
      </c>
      <c r="E50" s="167" t="s">
        <v>235</v>
      </c>
      <c r="F50" s="168" t="s">
        <v>236</v>
      </c>
      <c r="G50" s="215">
        <v>246</v>
      </c>
      <c r="H50" s="176" t="s">
        <v>237</v>
      </c>
      <c r="I50" s="272"/>
      <c r="J50" s="234"/>
      <c r="K50" s="235">
        <v>1</v>
      </c>
      <c r="L50" s="273">
        <v>3.0499999999999999E-2</v>
      </c>
      <c r="M50" s="273">
        <v>1.6999999999999999E-3</v>
      </c>
      <c r="N50" s="273">
        <v>2.8799999999999999E-2</v>
      </c>
      <c r="O50" s="273">
        <v>0.1249</v>
      </c>
      <c r="P50" s="273">
        <v>5.1999999999999998E-3</v>
      </c>
      <c r="Q50" s="273">
        <v>0.1197</v>
      </c>
      <c r="R50" s="167" t="s">
        <v>68</v>
      </c>
      <c r="S50" s="167" t="s">
        <v>235</v>
      </c>
      <c r="T50" s="151"/>
      <c r="U50" s="204"/>
    </row>
    <row r="51" spans="1:40" s="153" customFormat="1" ht="145.05000000000001" customHeight="1">
      <c r="A51" s="167">
        <v>40</v>
      </c>
      <c r="B51" s="167" t="s">
        <v>238</v>
      </c>
      <c r="C51" s="167" t="s">
        <v>178</v>
      </c>
      <c r="D51" s="167" t="s">
        <v>168</v>
      </c>
      <c r="E51" s="167" t="s">
        <v>239</v>
      </c>
      <c r="F51" s="168" t="s">
        <v>240</v>
      </c>
      <c r="G51" s="167">
        <v>361.6</v>
      </c>
      <c r="H51" s="168" t="s">
        <v>198</v>
      </c>
      <c r="I51" s="168" t="s">
        <v>199</v>
      </c>
      <c r="J51" s="188">
        <v>5</v>
      </c>
      <c r="K51" s="188">
        <v>11</v>
      </c>
      <c r="L51" s="268">
        <v>0.53759999999999997</v>
      </c>
      <c r="M51" s="151">
        <v>0.11509999999999999</v>
      </c>
      <c r="N51" s="268">
        <f>L51-M51</f>
        <v>0.42249999999999999</v>
      </c>
      <c r="O51" s="268">
        <v>1.9857</v>
      </c>
      <c r="P51" s="268">
        <v>0.38400000000000001</v>
      </c>
      <c r="Q51" s="268">
        <f>O51-P51</f>
        <v>1.6016999999999999</v>
      </c>
      <c r="R51" s="167" t="s">
        <v>169</v>
      </c>
      <c r="S51" s="167" t="s">
        <v>239</v>
      </c>
      <c r="T51" s="151"/>
      <c r="U51" s="248"/>
    </row>
    <row r="52" spans="1:40" s="152" customFormat="1" ht="223.95" customHeight="1">
      <c r="A52" s="167">
        <v>41</v>
      </c>
      <c r="B52" s="265" t="s">
        <v>241</v>
      </c>
      <c r="C52" s="265" t="s">
        <v>178</v>
      </c>
      <c r="D52" s="167" t="s">
        <v>152</v>
      </c>
      <c r="E52" s="265" t="s">
        <v>242</v>
      </c>
      <c r="F52" s="266" t="s">
        <v>243</v>
      </c>
      <c r="G52" s="265" t="s">
        <v>244</v>
      </c>
      <c r="H52" s="266" t="s">
        <v>245</v>
      </c>
      <c r="I52" s="266" t="s">
        <v>246</v>
      </c>
      <c r="J52" s="265" t="s">
        <v>247</v>
      </c>
      <c r="K52" s="265" t="s">
        <v>248</v>
      </c>
      <c r="L52" s="265" t="s">
        <v>249</v>
      </c>
      <c r="M52" s="265" t="s">
        <v>250</v>
      </c>
      <c r="N52" s="265" t="s">
        <v>251</v>
      </c>
      <c r="O52" s="265" t="s">
        <v>252</v>
      </c>
      <c r="P52" s="265" t="s">
        <v>253</v>
      </c>
      <c r="Q52" s="265" t="s">
        <v>254</v>
      </c>
      <c r="R52" s="265" t="s">
        <v>255</v>
      </c>
      <c r="S52" s="265" t="s">
        <v>242</v>
      </c>
      <c r="T52" s="151"/>
      <c r="U52" s="204"/>
    </row>
    <row r="53" spans="1:40" s="156" customFormat="1" ht="157.05000000000001" customHeight="1">
      <c r="A53" s="167">
        <v>42</v>
      </c>
      <c r="B53" s="167" t="s">
        <v>256</v>
      </c>
      <c r="C53" s="167" t="s">
        <v>34</v>
      </c>
      <c r="D53" s="167" t="s">
        <v>152</v>
      </c>
      <c r="E53" s="167" t="s">
        <v>173</v>
      </c>
      <c r="F53" s="168" t="s">
        <v>257</v>
      </c>
      <c r="G53" s="167">
        <v>51.2</v>
      </c>
      <c r="H53" s="168" t="s">
        <v>258</v>
      </c>
      <c r="I53" s="168" t="s">
        <v>259</v>
      </c>
      <c r="J53" s="167">
        <v>19</v>
      </c>
      <c r="K53" s="167">
        <v>153</v>
      </c>
      <c r="L53" s="167">
        <f>M53+N53</f>
        <v>0.5665</v>
      </c>
      <c r="M53" s="167">
        <v>3.6900000000000002E-2</v>
      </c>
      <c r="N53" s="167">
        <v>0.52959999999999996</v>
      </c>
      <c r="O53" s="167">
        <f>P53+Q53</f>
        <v>1.9200999999999999</v>
      </c>
      <c r="P53" s="167">
        <v>0.12909999999999999</v>
      </c>
      <c r="Q53" s="167">
        <v>1.7909999999999999</v>
      </c>
      <c r="R53" s="167" t="s">
        <v>260</v>
      </c>
      <c r="S53" s="167" t="s">
        <v>260</v>
      </c>
      <c r="T53" s="233"/>
      <c r="U53" s="233"/>
      <c r="W53" s="12"/>
      <c r="X53" s="12"/>
      <c r="Y53" s="12"/>
      <c r="Z53" s="12"/>
      <c r="AA53" s="12"/>
      <c r="AB53" s="12"/>
      <c r="AC53" s="12"/>
      <c r="AD53" s="12"/>
      <c r="AE53" s="12"/>
      <c r="AF53" s="12"/>
      <c r="AG53" s="12"/>
      <c r="AH53" s="12"/>
      <c r="AI53" s="12"/>
      <c r="AJ53" s="12"/>
      <c r="AK53" s="12"/>
      <c r="AL53" s="12"/>
      <c r="AM53" s="12"/>
      <c r="AN53" s="12"/>
    </row>
    <row r="54" spans="1:40" s="153" customFormat="1" ht="55.05" customHeight="1">
      <c r="A54" s="167">
        <v>43</v>
      </c>
      <c r="B54" s="167" t="s">
        <v>261</v>
      </c>
      <c r="C54" s="175" t="s">
        <v>34</v>
      </c>
      <c r="D54" s="175" t="s">
        <v>35</v>
      </c>
      <c r="E54" s="175" t="s">
        <v>262</v>
      </c>
      <c r="F54" s="168" t="s">
        <v>263</v>
      </c>
      <c r="G54" s="175">
        <v>8</v>
      </c>
      <c r="H54" s="176" t="s">
        <v>264</v>
      </c>
      <c r="I54" s="176" t="s">
        <v>265</v>
      </c>
      <c r="J54" s="175">
        <v>0</v>
      </c>
      <c r="K54" s="175">
        <v>1</v>
      </c>
      <c r="L54" s="268">
        <v>1.6199999999999999E-2</v>
      </c>
      <c r="M54" s="268">
        <v>1E-3</v>
      </c>
      <c r="N54" s="268">
        <v>1.52E-2</v>
      </c>
      <c r="O54" s="268">
        <v>6.1199999999999997E-2</v>
      </c>
      <c r="P54" s="268">
        <v>2.8E-3</v>
      </c>
      <c r="Q54" s="268">
        <v>5.8400000000000001E-2</v>
      </c>
      <c r="R54" s="167" t="s">
        <v>266</v>
      </c>
      <c r="S54" s="167" t="s">
        <v>267</v>
      </c>
      <c r="T54" s="167"/>
      <c r="U54" s="248"/>
      <c r="V54" s="16"/>
      <c r="W54" s="16"/>
      <c r="X54" s="16"/>
      <c r="Y54" s="16"/>
      <c r="Z54" s="16"/>
      <c r="AA54" s="16"/>
      <c r="AB54" s="16"/>
      <c r="AC54" s="16"/>
      <c r="AD54" s="16"/>
      <c r="AE54" s="16"/>
      <c r="AF54" s="16"/>
      <c r="AG54" s="16"/>
      <c r="AH54" s="16"/>
      <c r="AI54" s="16"/>
      <c r="AJ54" s="16"/>
      <c r="AK54" s="16"/>
      <c r="AL54" s="16"/>
      <c r="AM54" s="16"/>
      <c r="AN54" s="16"/>
    </row>
    <row r="55" spans="1:40" s="261" customFormat="1" ht="36" customHeight="1">
      <c r="A55" s="167">
        <v>44</v>
      </c>
      <c r="B55" s="175" t="s">
        <v>268</v>
      </c>
      <c r="C55" s="175" t="s">
        <v>34</v>
      </c>
      <c r="D55" s="167" t="s">
        <v>152</v>
      </c>
      <c r="E55" s="175" t="s">
        <v>269</v>
      </c>
      <c r="F55" s="176" t="s">
        <v>270</v>
      </c>
      <c r="G55" s="175">
        <v>6.5</v>
      </c>
      <c r="H55" s="176" t="s">
        <v>271</v>
      </c>
      <c r="I55" s="176"/>
      <c r="J55" s="175"/>
      <c r="K55" s="175">
        <v>2</v>
      </c>
      <c r="L55" s="175">
        <v>6.8099999999999994E-2</v>
      </c>
      <c r="M55" s="175">
        <v>3.0999999999999999E-3</v>
      </c>
      <c r="N55" s="175">
        <v>0.62</v>
      </c>
      <c r="O55" s="175">
        <v>0.218</v>
      </c>
      <c r="P55" s="175">
        <v>5.7999999999999996E-3</v>
      </c>
      <c r="Q55" s="175">
        <v>0.2122</v>
      </c>
      <c r="R55" s="175" t="s">
        <v>272</v>
      </c>
      <c r="S55" s="175" t="s">
        <v>273</v>
      </c>
      <c r="T55" s="151"/>
      <c r="U55" s="278"/>
    </row>
    <row r="56" spans="1:40" s="152" customFormat="1" ht="75" customHeight="1">
      <c r="A56" s="167">
        <v>45</v>
      </c>
      <c r="B56" s="175" t="s">
        <v>274</v>
      </c>
      <c r="C56" s="175" t="s">
        <v>34</v>
      </c>
      <c r="D56" s="167" t="s">
        <v>152</v>
      </c>
      <c r="E56" s="175" t="s">
        <v>275</v>
      </c>
      <c r="F56" s="176" t="s">
        <v>276</v>
      </c>
      <c r="G56" s="175">
        <v>1151.6099999999999</v>
      </c>
      <c r="H56" s="176" t="s">
        <v>277</v>
      </c>
      <c r="I56" s="176"/>
      <c r="J56" s="175"/>
      <c r="K56" s="175">
        <f>1+2</f>
        <v>3</v>
      </c>
      <c r="L56" s="175">
        <f>M56+N56</f>
        <v>7.0199999999999999E-2</v>
      </c>
      <c r="M56" s="175">
        <f>13/10000+0.0076</f>
        <v>8.8999999999999999E-3</v>
      </c>
      <c r="N56" s="175">
        <f>228/10000+0.0385</f>
        <v>6.13E-2</v>
      </c>
      <c r="O56" s="175">
        <f>P56+Q56</f>
        <v>0.29380000000000001</v>
      </c>
      <c r="P56" s="175">
        <f>30/10000+0.0247</f>
        <v>2.7699999999999999E-2</v>
      </c>
      <c r="Q56" s="175">
        <f>1213/10000+0.1448</f>
        <v>0.2661</v>
      </c>
      <c r="R56" s="175" t="s">
        <v>278</v>
      </c>
      <c r="S56" s="175" t="s">
        <v>279</v>
      </c>
      <c r="T56" s="151"/>
      <c r="U56" s="204"/>
    </row>
    <row r="57" spans="1:40" s="152" customFormat="1" ht="60" customHeight="1">
      <c r="A57" s="167">
        <v>46</v>
      </c>
      <c r="B57" s="175" t="s">
        <v>280</v>
      </c>
      <c r="C57" s="175" t="s">
        <v>178</v>
      </c>
      <c r="D57" s="167" t="s">
        <v>152</v>
      </c>
      <c r="E57" s="175" t="s">
        <v>281</v>
      </c>
      <c r="F57" s="176" t="s">
        <v>282</v>
      </c>
      <c r="G57" s="175">
        <v>160</v>
      </c>
      <c r="H57" s="176" t="s">
        <v>283</v>
      </c>
      <c r="I57" s="176"/>
      <c r="J57" s="175">
        <v>1</v>
      </c>
      <c r="K57" s="175">
        <v>3</v>
      </c>
      <c r="L57" s="175">
        <v>0.1051</v>
      </c>
      <c r="M57" s="175">
        <v>1.2999999999999999E-2</v>
      </c>
      <c r="N57" s="175">
        <f>L57-M57</f>
        <v>9.2100000000000001E-2</v>
      </c>
      <c r="O57" s="175">
        <v>0.37219999999999998</v>
      </c>
      <c r="P57" s="175">
        <v>4.6699999999999998E-2</v>
      </c>
      <c r="Q57" s="175">
        <f>O57-P57</f>
        <v>0.32550000000000001</v>
      </c>
      <c r="R57" s="175" t="s">
        <v>284</v>
      </c>
      <c r="S57" s="175" t="s">
        <v>285</v>
      </c>
      <c r="T57" s="151"/>
      <c r="U57" s="204"/>
    </row>
    <row r="58" spans="1:40" s="153" customFormat="1" ht="66" customHeight="1">
      <c r="A58" s="167">
        <v>47</v>
      </c>
      <c r="B58" s="175" t="s">
        <v>286</v>
      </c>
      <c r="C58" s="175" t="s">
        <v>178</v>
      </c>
      <c r="D58" s="167" t="s">
        <v>152</v>
      </c>
      <c r="E58" s="175" t="s">
        <v>287</v>
      </c>
      <c r="F58" s="176" t="s">
        <v>288</v>
      </c>
      <c r="G58" s="175">
        <v>120</v>
      </c>
      <c r="H58" s="176" t="s">
        <v>289</v>
      </c>
      <c r="I58" s="176"/>
      <c r="J58" s="175"/>
      <c r="K58" s="175">
        <v>1</v>
      </c>
      <c r="L58" s="175">
        <v>1.5699999999999999E-2</v>
      </c>
      <c r="M58" s="175">
        <v>7.0000000000000001E-3</v>
      </c>
      <c r="N58" s="175">
        <f>L58-M58</f>
        <v>8.6999999999999994E-3</v>
      </c>
      <c r="O58" s="175">
        <v>6.5699999999999995E-2</v>
      </c>
      <c r="P58" s="175">
        <v>2.8E-3</v>
      </c>
      <c r="Q58" s="175">
        <f>O58-P58</f>
        <v>6.2899999999999998E-2</v>
      </c>
      <c r="R58" s="175" t="s">
        <v>284</v>
      </c>
      <c r="S58" s="175" t="s">
        <v>285</v>
      </c>
      <c r="T58" s="151"/>
      <c r="U58" s="248"/>
    </row>
    <row r="59" spans="1:40" s="153" customFormat="1" ht="117" customHeight="1">
      <c r="A59" s="167">
        <v>48</v>
      </c>
      <c r="B59" s="175" t="s">
        <v>290</v>
      </c>
      <c r="C59" s="175" t="s">
        <v>178</v>
      </c>
      <c r="D59" s="167" t="s">
        <v>152</v>
      </c>
      <c r="E59" s="175" t="s">
        <v>291</v>
      </c>
      <c r="F59" s="176" t="s">
        <v>292</v>
      </c>
      <c r="G59" s="175">
        <v>120</v>
      </c>
      <c r="H59" s="176" t="s">
        <v>293</v>
      </c>
      <c r="I59" s="176"/>
      <c r="J59" s="175"/>
      <c r="K59" s="175">
        <v>5</v>
      </c>
      <c r="L59" s="175">
        <v>0.16309999999999999</v>
      </c>
      <c r="M59" s="175">
        <v>1.1900000000000001E-2</v>
      </c>
      <c r="N59" s="175">
        <v>0.1512</v>
      </c>
      <c r="O59" s="175">
        <v>0.62</v>
      </c>
      <c r="P59" s="175">
        <v>3.1699999999999999E-2</v>
      </c>
      <c r="Q59" s="175">
        <v>0.58830000000000005</v>
      </c>
      <c r="R59" s="175" t="s">
        <v>284</v>
      </c>
      <c r="S59" s="175" t="s">
        <v>285</v>
      </c>
      <c r="T59" s="151"/>
      <c r="U59" s="248"/>
    </row>
    <row r="60" spans="1:40" s="153" customFormat="1" ht="124.95" customHeight="1">
      <c r="A60" s="167">
        <v>49</v>
      </c>
      <c r="B60" s="175" t="s">
        <v>294</v>
      </c>
      <c r="C60" s="175" t="s">
        <v>178</v>
      </c>
      <c r="D60" s="167" t="s">
        <v>152</v>
      </c>
      <c r="E60" s="175" t="s">
        <v>295</v>
      </c>
      <c r="F60" s="176" t="s">
        <v>296</v>
      </c>
      <c r="G60" s="175">
        <v>320</v>
      </c>
      <c r="H60" s="176" t="s">
        <v>297</v>
      </c>
      <c r="I60" s="176"/>
      <c r="J60" s="175">
        <v>1</v>
      </c>
      <c r="K60" s="175">
        <v>4</v>
      </c>
      <c r="L60" s="175">
        <v>0.1026</v>
      </c>
      <c r="M60" s="175">
        <v>7.4000000000000003E-3</v>
      </c>
      <c r="N60" s="175">
        <v>9.5200000000000007E-2</v>
      </c>
      <c r="O60" s="175">
        <v>0.39</v>
      </c>
      <c r="P60" s="175">
        <v>1.34E-2</v>
      </c>
      <c r="Q60" s="175">
        <v>0.37659999999999999</v>
      </c>
      <c r="R60" s="175" t="s">
        <v>284</v>
      </c>
      <c r="S60" s="175" t="s">
        <v>285</v>
      </c>
      <c r="T60" s="151"/>
      <c r="U60" s="248"/>
    </row>
    <row r="61" spans="1:40" s="153" customFormat="1" ht="93" customHeight="1">
      <c r="A61" s="167">
        <v>50</v>
      </c>
      <c r="B61" s="175" t="s">
        <v>298</v>
      </c>
      <c r="C61" s="175" t="s">
        <v>178</v>
      </c>
      <c r="D61" s="167" t="s">
        <v>152</v>
      </c>
      <c r="E61" s="175" t="s">
        <v>299</v>
      </c>
      <c r="F61" s="176" t="s">
        <v>300</v>
      </c>
      <c r="G61" s="175">
        <v>260</v>
      </c>
      <c r="H61" s="176" t="s">
        <v>301</v>
      </c>
      <c r="I61" s="176"/>
      <c r="J61" s="175"/>
      <c r="K61" s="175">
        <v>3</v>
      </c>
      <c r="L61" s="175">
        <v>0.1953</v>
      </c>
      <c r="M61" s="175">
        <v>1.9099999999999999E-2</v>
      </c>
      <c r="N61" s="175">
        <v>0.1762</v>
      </c>
      <c r="O61" s="175">
        <v>0.81459999999999999</v>
      </c>
      <c r="P61" s="175">
        <v>4.7E-2</v>
      </c>
      <c r="Q61" s="175">
        <v>0.76759999999999995</v>
      </c>
      <c r="R61" s="175" t="s">
        <v>284</v>
      </c>
      <c r="S61" s="175" t="s">
        <v>285</v>
      </c>
      <c r="T61" s="151"/>
      <c r="U61" s="248"/>
    </row>
    <row r="62" spans="1:40" s="153" customFormat="1" ht="54" customHeight="1">
      <c r="A62" s="167">
        <v>51</v>
      </c>
      <c r="B62" s="167" t="s">
        <v>302</v>
      </c>
      <c r="C62" s="167" t="s">
        <v>34</v>
      </c>
      <c r="D62" s="167" t="s">
        <v>152</v>
      </c>
      <c r="E62" s="167" t="s">
        <v>303</v>
      </c>
      <c r="F62" s="168" t="s">
        <v>304</v>
      </c>
      <c r="G62" s="167">
        <v>10.199999999999999</v>
      </c>
      <c r="H62" s="168" t="s">
        <v>264</v>
      </c>
      <c r="I62" s="168" t="s">
        <v>265</v>
      </c>
      <c r="J62" s="167"/>
      <c r="K62" s="167">
        <v>1</v>
      </c>
      <c r="L62" s="167"/>
      <c r="M62" s="167">
        <v>8</v>
      </c>
      <c r="N62" s="167">
        <v>309</v>
      </c>
      <c r="O62" s="167"/>
      <c r="P62" s="167">
        <v>14</v>
      </c>
      <c r="Q62" s="167">
        <v>1280</v>
      </c>
      <c r="R62" s="167" t="s">
        <v>266</v>
      </c>
      <c r="S62" s="167" t="s">
        <v>305</v>
      </c>
      <c r="T62" s="151"/>
      <c r="U62" s="248"/>
    </row>
    <row r="63" spans="1:40" s="153" customFormat="1" ht="39" customHeight="1">
      <c r="A63" s="167">
        <v>52</v>
      </c>
      <c r="B63" s="167" t="s">
        <v>306</v>
      </c>
      <c r="C63" s="175" t="s">
        <v>34</v>
      </c>
      <c r="D63" s="175" t="s">
        <v>35</v>
      </c>
      <c r="E63" s="175" t="s">
        <v>307</v>
      </c>
      <c r="F63" s="168" t="s">
        <v>308</v>
      </c>
      <c r="G63" s="175">
        <v>4</v>
      </c>
      <c r="H63" s="176" t="s">
        <v>309</v>
      </c>
      <c r="I63" s="176" t="s">
        <v>310</v>
      </c>
      <c r="J63" s="175">
        <v>0</v>
      </c>
      <c r="K63" s="175">
        <v>1</v>
      </c>
      <c r="L63" s="268">
        <v>8.6E-3</v>
      </c>
      <c r="M63" s="268">
        <v>4.0000000000000002E-4</v>
      </c>
      <c r="N63" s="268">
        <v>8.2000000000000007E-3</v>
      </c>
      <c r="O63" s="268">
        <v>2.92E-2</v>
      </c>
      <c r="P63" s="268">
        <v>1.1999999999999999E-3</v>
      </c>
      <c r="Q63" s="268">
        <v>2.7799999999999998E-2</v>
      </c>
      <c r="R63" s="167" t="s">
        <v>59</v>
      </c>
      <c r="S63" s="167" t="s">
        <v>311</v>
      </c>
      <c r="T63" s="151"/>
      <c r="U63" s="248"/>
    </row>
    <row r="64" spans="1:40" s="153" customFormat="1" ht="87" customHeight="1">
      <c r="A64" s="167">
        <v>53</v>
      </c>
      <c r="B64" s="167" t="s">
        <v>312</v>
      </c>
      <c r="C64" s="167" t="s">
        <v>34</v>
      </c>
      <c r="D64" s="167" t="s">
        <v>152</v>
      </c>
      <c r="E64" s="167" t="s">
        <v>313</v>
      </c>
      <c r="F64" s="168" t="s">
        <v>314</v>
      </c>
      <c r="G64" s="267">
        <v>12</v>
      </c>
      <c r="H64" s="176" t="s">
        <v>315</v>
      </c>
      <c r="I64" s="176" t="s">
        <v>316</v>
      </c>
      <c r="J64" s="245">
        <v>2</v>
      </c>
      <c r="K64" s="245">
        <v>3</v>
      </c>
      <c r="L64" s="271">
        <f>M64+N64</f>
        <v>9.8000000000000004E-2</v>
      </c>
      <c r="M64" s="271">
        <v>2.2800000000000001E-2</v>
      </c>
      <c r="N64" s="271">
        <v>7.5200000000000003E-2</v>
      </c>
      <c r="O64" s="271">
        <f>P64+Q64</f>
        <v>0.3982</v>
      </c>
      <c r="P64" s="271">
        <v>9.7799999999999998E-2</v>
      </c>
      <c r="Q64" s="271">
        <v>0.3004</v>
      </c>
      <c r="R64" s="167"/>
      <c r="S64" s="167" t="s">
        <v>317</v>
      </c>
      <c r="T64" s="151"/>
      <c r="U64" s="248"/>
    </row>
    <row r="65" spans="1:40" s="11" customFormat="1" ht="96" customHeight="1">
      <c r="A65" s="167">
        <v>54</v>
      </c>
      <c r="B65" s="167" t="s">
        <v>318</v>
      </c>
      <c r="C65" s="167" t="s">
        <v>34</v>
      </c>
      <c r="D65" s="167" t="s">
        <v>152</v>
      </c>
      <c r="E65" s="167" t="s">
        <v>319</v>
      </c>
      <c r="F65" s="168" t="s">
        <v>320</v>
      </c>
      <c r="G65" s="167">
        <v>82</v>
      </c>
      <c r="H65" s="176" t="s">
        <v>321</v>
      </c>
      <c r="I65" s="168"/>
      <c r="J65" s="167"/>
      <c r="K65" s="167"/>
      <c r="L65" s="151">
        <v>0.01</v>
      </c>
      <c r="M65" s="215">
        <v>0</v>
      </c>
      <c r="N65" s="215">
        <v>0</v>
      </c>
      <c r="O65" s="215">
        <v>0.01</v>
      </c>
      <c r="P65" s="215">
        <v>0</v>
      </c>
      <c r="Q65" s="215" t="s">
        <v>322</v>
      </c>
      <c r="R65" s="167" t="s">
        <v>323</v>
      </c>
      <c r="S65" s="167" t="s">
        <v>324</v>
      </c>
      <c r="T65" s="151"/>
      <c r="U65" s="249"/>
    </row>
    <row r="66" spans="1:40" s="153" customFormat="1" ht="82.05" customHeight="1">
      <c r="A66" s="167">
        <v>55</v>
      </c>
      <c r="B66" s="175" t="s">
        <v>325</v>
      </c>
      <c r="C66" s="175" t="s">
        <v>34</v>
      </c>
      <c r="D66" s="167" t="s">
        <v>152</v>
      </c>
      <c r="E66" s="167" t="s">
        <v>326</v>
      </c>
      <c r="F66" s="168" t="s">
        <v>327</v>
      </c>
      <c r="G66" s="175">
        <v>20</v>
      </c>
      <c r="H66" s="176" t="s">
        <v>328</v>
      </c>
      <c r="I66" s="176" t="s">
        <v>328</v>
      </c>
      <c r="J66" s="175">
        <v>1</v>
      </c>
      <c r="K66" s="175"/>
      <c r="L66" s="167">
        <v>0.1019</v>
      </c>
      <c r="M66" s="252">
        <v>0.1019</v>
      </c>
      <c r="N66" s="252"/>
      <c r="O66" s="252">
        <v>0.39850000000000002</v>
      </c>
      <c r="P66" s="252">
        <v>0.4</v>
      </c>
      <c r="Q66" s="252"/>
      <c r="R66" s="167" t="s">
        <v>46</v>
      </c>
      <c r="S66" s="167" t="s">
        <v>329</v>
      </c>
      <c r="T66" s="151"/>
      <c r="U66" s="248"/>
    </row>
    <row r="67" spans="1:40" s="152" customFormat="1" ht="133.05000000000001" customHeight="1">
      <c r="A67" s="167">
        <v>56</v>
      </c>
      <c r="B67" s="167" t="s">
        <v>330</v>
      </c>
      <c r="C67" s="175" t="s">
        <v>178</v>
      </c>
      <c r="D67" s="167" t="s">
        <v>152</v>
      </c>
      <c r="E67" s="232" t="s">
        <v>331</v>
      </c>
      <c r="F67" s="168" t="s">
        <v>332</v>
      </c>
      <c r="G67" s="247">
        <v>155</v>
      </c>
      <c r="H67" s="176" t="s">
        <v>333</v>
      </c>
      <c r="I67" s="176" t="s">
        <v>334</v>
      </c>
      <c r="J67" s="151">
        <v>3</v>
      </c>
      <c r="K67" s="151">
        <v>7</v>
      </c>
      <c r="L67" s="284">
        <v>0.43719999999999998</v>
      </c>
      <c r="M67" s="284">
        <v>7.9000000000000001E-2</v>
      </c>
      <c r="N67" s="284">
        <v>0.35820000000000002</v>
      </c>
      <c r="O67" s="284">
        <v>1.6629</v>
      </c>
      <c r="P67" s="284">
        <v>0.27039999999999997</v>
      </c>
      <c r="Q67" s="284">
        <v>1.3925000000000001</v>
      </c>
      <c r="R67" s="167" t="s">
        <v>255</v>
      </c>
      <c r="S67" s="167" t="s">
        <v>331</v>
      </c>
      <c r="T67" s="151"/>
      <c r="U67" s="204"/>
    </row>
    <row r="68" spans="1:40" s="5" customFormat="1" ht="27" customHeight="1">
      <c r="A68" s="167">
        <v>57</v>
      </c>
      <c r="B68" s="175" t="s">
        <v>335</v>
      </c>
      <c r="C68" s="175" t="s">
        <v>34</v>
      </c>
      <c r="D68" s="167" t="s">
        <v>152</v>
      </c>
      <c r="E68" s="175" t="s">
        <v>336</v>
      </c>
      <c r="F68" s="176" t="s">
        <v>337</v>
      </c>
      <c r="G68" s="232">
        <v>13</v>
      </c>
      <c r="H68" s="176" t="s">
        <v>338</v>
      </c>
      <c r="I68" s="176"/>
      <c r="J68" s="175"/>
      <c r="K68" s="175">
        <v>1</v>
      </c>
      <c r="L68" s="268">
        <f>M68+N68</f>
        <v>3.39E-2</v>
      </c>
      <c r="M68" s="268">
        <v>2.0999999999999999E-3</v>
      </c>
      <c r="N68" s="268">
        <v>3.1800000000000002E-2</v>
      </c>
      <c r="O68" s="268">
        <f>P68+Q68</f>
        <v>0.1348</v>
      </c>
      <c r="P68" s="268">
        <v>4.1000000000000003E-3</v>
      </c>
      <c r="Q68" s="268">
        <v>0.13070000000000001</v>
      </c>
      <c r="R68" s="175" t="s">
        <v>68</v>
      </c>
      <c r="S68" s="175" t="s">
        <v>339</v>
      </c>
      <c r="T68" s="151"/>
      <c r="U68" s="281"/>
      <c r="V68" s="147"/>
      <c r="W68" s="147"/>
      <c r="X68" s="147"/>
      <c r="Y68" s="147"/>
      <c r="Z68" s="147"/>
      <c r="AA68" s="147"/>
      <c r="AB68" s="147"/>
      <c r="AC68" s="147"/>
      <c r="AD68" s="147"/>
      <c r="AE68" s="147"/>
      <c r="AF68" s="147"/>
      <c r="AG68" s="147"/>
      <c r="AH68" s="147"/>
      <c r="AI68" s="147"/>
      <c r="AJ68" s="147"/>
      <c r="AK68" s="147"/>
      <c r="AL68" s="147"/>
      <c r="AM68" s="147"/>
      <c r="AN68" s="147"/>
    </row>
    <row r="69" spans="1:40" s="5" customFormat="1" ht="27" customHeight="1">
      <c r="A69" s="167">
        <v>58</v>
      </c>
      <c r="B69" s="175" t="s">
        <v>340</v>
      </c>
      <c r="C69" s="175" t="s">
        <v>34</v>
      </c>
      <c r="D69" s="167" t="s">
        <v>152</v>
      </c>
      <c r="E69" s="175" t="s">
        <v>341</v>
      </c>
      <c r="F69" s="176" t="s">
        <v>342</v>
      </c>
      <c r="G69" s="232">
        <v>6</v>
      </c>
      <c r="H69" s="176" t="s">
        <v>343</v>
      </c>
      <c r="I69" s="176"/>
      <c r="J69" s="175"/>
      <c r="K69" s="175">
        <v>1</v>
      </c>
      <c r="L69" s="268">
        <f>M69+N69</f>
        <v>3.2300000000000002E-2</v>
      </c>
      <c r="M69" s="268">
        <v>1.6000000000000001E-3</v>
      </c>
      <c r="N69" s="268">
        <v>3.0700000000000002E-2</v>
      </c>
      <c r="O69" s="268">
        <f>P69+Q69</f>
        <v>0.13200000000000001</v>
      </c>
      <c r="P69" s="268">
        <v>5.1000000000000004E-3</v>
      </c>
      <c r="Q69" s="268">
        <v>0.12690000000000001</v>
      </c>
      <c r="R69" s="175" t="s">
        <v>68</v>
      </c>
      <c r="S69" s="175" t="s">
        <v>344</v>
      </c>
      <c r="T69" s="151"/>
      <c r="U69" s="281"/>
      <c r="V69" s="147"/>
      <c r="W69" s="147"/>
      <c r="X69" s="147"/>
      <c r="Y69" s="147"/>
      <c r="Z69" s="147"/>
      <c r="AA69" s="147"/>
      <c r="AB69" s="147"/>
      <c r="AC69" s="147"/>
      <c r="AD69" s="147"/>
      <c r="AE69" s="147"/>
      <c r="AF69" s="147"/>
      <c r="AG69" s="147"/>
      <c r="AH69" s="147"/>
      <c r="AI69" s="147"/>
      <c r="AJ69" s="147"/>
      <c r="AK69" s="147"/>
      <c r="AL69" s="147"/>
      <c r="AM69" s="147"/>
      <c r="AN69" s="147"/>
    </row>
    <row r="70" spans="1:40" s="5" customFormat="1" ht="27" customHeight="1">
      <c r="A70" s="167">
        <v>59</v>
      </c>
      <c r="B70" s="175" t="s">
        <v>345</v>
      </c>
      <c r="C70" s="175" t="s">
        <v>34</v>
      </c>
      <c r="D70" s="167" t="s">
        <v>152</v>
      </c>
      <c r="E70" s="175" t="s">
        <v>346</v>
      </c>
      <c r="F70" s="168" t="s">
        <v>345</v>
      </c>
      <c r="G70" s="232">
        <v>5</v>
      </c>
      <c r="H70" s="176" t="s">
        <v>347</v>
      </c>
      <c r="I70" s="176"/>
      <c r="J70" s="175"/>
      <c r="K70" s="167">
        <v>1</v>
      </c>
      <c r="L70" s="268">
        <f>M70+N70</f>
        <v>2.1999999999999999E-2</v>
      </c>
      <c r="M70" s="268">
        <v>6.1000000000000004E-3</v>
      </c>
      <c r="N70" s="268">
        <v>1.5900000000000001E-2</v>
      </c>
      <c r="O70" s="268">
        <f>P70+Q70</f>
        <v>9.8599999999999993E-2</v>
      </c>
      <c r="P70" s="268">
        <v>2.0199999999999999E-2</v>
      </c>
      <c r="Q70" s="268">
        <v>7.8399999999999997E-2</v>
      </c>
      <c r="R70" s="175" t="s">
        <v>68</v>
      </c>
      <c r="S70" s="167" t="s">
        <v>348</v>
      </c>
      <c r="T70" s="151"/>
      <c r="U70" s="236"/>
    </row>
    <row r="71" spans="1:40" s="153" customFormat="1" ht="27" customHeight="1">
      <c r="A71" s="167">
        <v>60</v>
      </c>
      <c r="B71" s="175" t="s">
        <v>349</v>
      </c>
      <c r="C71" s="167" t="s">
        <v>34</v>
      </c>
      <c r="D71" s="175" t="s">
        <v>350</v>
      </c>
      <c r="E71" s="175" t="s">
        <v>351</v>
      </c>
      <c r="F71" s="168" t="s">
        <v>352</v>
      </c>
      <c r="G71" s="252">
        <v>70</v>
      </c>
      <c r="H71" s="176" t="s">
        <v>353</v>
      </c>
      <c r="I71" s="176"/>
      <c r="J71" s="235"/>
      <c r="K71" s="235">
        <v>1</v>
      </c>
      <c r="L71" s="285" t="s">
        <v>354</v>
      </c>
      <c r="M71" s="285" t="s">
        <v>355</v>
      </c>
      <c r="N71" s="285" t="s">
        <v>356</v>
      </c>
      <c r="O71" s="285" t="s">
        <v>357</v>
      </c>
      <c r="P71" s="285" t="s">
        <v>358</v>
      </c>
      <c r="Q71" s="285" t="s">
        <v>359</v>
      </c>
      <c r="R71" s="167" t="s">
        <v>68</v>
      </c>
      <c r="S71" s="167" t="s">
        <v>360</v>
      </c>
      <c r="T71" s="151"/>
      <c r="U71" s="248"/>
    </row>
    <row r="72" spans="1:40" s="153" customFormat="1" ht="180" customHeight="1">
      <c r="A72" s="167">
        <v>61</v>
      </c>
      <c r="B72" s="167" t="s">
        <v>361</v>
      </c>
      <c r="C72" s="167" t="s">
        <v>34</v>
      </c>
      <c r="D72" s="167" t="s">
        <v>152</v>
      </c>
      <c r="E72" s="167" t="s">
        <v>362</v>
      </c>
      <c r="F72" s="168" t="s">
        <v>363</v>
      </c>
      <c r="G72" s="167">
        <v>259.69</v>
      </c>
      <c r="H72" s="176" t="s">
        <v>364</v>
      </c>
      <c r="I72" s="176" t="s">
        <v>365</v>
      </c>
      <c r="J72" s="175">
        <v>3</v>
      </c>
      <c r="K72" s="175">
        <v>5</v>
      </c>
      <c r="L72" s="268">
        <v>0.32540000000000002</v>
      </c>
      <c r="M72" s="268">
        <v>6.5299999999999997E-2</v>
      </c>
      <c r="N72" s="268">
        <v>0.2591</v>
      </c>
      <c r="O72" s="268">
        <v>1.2202</v>
      </c>
      <c r="P72" s="268">
        <v>0.22739999999999999</v>
      </c>
      <c r="Q72" s="268">
        <v>0.99280000000000002</v>
      </c>
      <c r="R72" s="167" t="s">
        <v>272</v>
      </c>
      <c r="S72" s="167" t="s">
        <v>169</v>
      </c>
      <c r="T72" s="151"/>
      <c r="U72" s="248"/>
    </row>
    <row r="73" spans="1:40" s="155" customFormat="1" ht="82.05" customHeight="1">
      <c r="A73" s="167">
        <v>62</v>
      </c>
      <c r="B73" s="167" t="s">
        <v>366</v>
      </c>
      <c r="C73" s="167" t="s">
        <v>34</v>
      </c>
      <c r="D73" s="167">
        <v>2024</v>
      </c>
      <c r="E73" s="151" t="s">
        <v>142</v>
      </c>
      <c r="F73" s="168" t="s">
        <v>367</v>
      </c>
      <c r="G73" s="175">
        <v>400</v>
      </c>
      <c r="H73" s="176" t="s">
        <v>368</v>
      </c>
      <c r="I73" s="192">
        <v>1</v>
      </c>
      <c r="J73" s="188">
        <v>15</v>
      </c>
      <c r="K73" s="188">
        <v>5647</v>
      </c>
      <c r="L73" s="188">
        <v>487</v>
      </c>
      <c r="M73" s="188">
        <v>516</v>
      </c>
      <c r="N73" s="188">
        <v>22476</v>
      </c>
      <c r="O73" s="188">
        <v>1601</v>
      </c>
      <c r="P73" s="188">
        <v>20875</v>
      </c>
      <c r="Q73" s="167" t="s">
        <v>369</v>
      </c>
      <c r="R73" s="167" t="s">
        <v>142</v>
      </c>
      <c r="S73" s="167" t="s">
        <v>370</v>
      </c>
      <c r="T73" s="167"/>
      <c r="U73" s="167"/>
    </row>
    <row r="74" spans="1:40" s="11" customFormat="1" ht="111" customHeight="1">
      <c r="A74" s="167">
        <v>63</v>
      </c>
      <c r="B74" s="167" t="s">
        <v>371</v>
      </c>
      <c r="C74" s="168" t="s">
        <v>34</v>
      </c>
      <c r="D74" s="168" t="s">
        <v>152</v>
      </c>
      <c r="E74" s="167" t="s">
        <v>173</v>
      </c>
      <c r="F74" s="168" t="s">
        <v>372</v>
      </c>
      <c r="G74" s="167">
        <v>1000</v>
      </c>
      <c r="H74" s="168" t="s">
        <v>373</v>
      </c>
      <c r="I74" s="168" t="s">
        <v>373</v>
      </c>
      <c r="J74" s="167"/>
      <c r="K74" s="167">
        <v>10</v>
      </c>
      <c r="L74" s="167">
        <v>0.55679999999999996</v>
      </c>
      <c r="M74" s="216"/>
      <c r="N74" s="216">
        <v>0.55679999999999996</v>
      </c>
      <c r="O74" s="216">
        <v>1.5504</v>
      </c>
      <c r="P74" s="216"/>
      <c r="Q74" s="216">
        <v>1.5504</v>
      </c>
      <c r="R74" s="193" t="s">
        <v>374</v>
      </c>
      <c r="S74" s="193" t="s">
        <v>375</v>
      </c>
      <c r="T74" s="288"/>
      <c r="U74" s="249"/>
    </row>
    <row r="75" spans="1:40" s="11" customFormat="1" ht="255" customHeight="1">
      <c r="A75" s="167">
        <v>64</v>
      </c>
      <c r="B75" s="167" t="s">
        <v>376</v>
      </c>
      <c r="C75" s="168" t="s">
        <v>34</v>
      </c>
      <c r="D75" s="168" t="s">
        <v>152</v>
      </c>
      <c r="E75" s="167" t="s">
        <v>173</v>
      </c>
      <c r="F75" s="168" t="s">
        <v>377</v>
      </c>
      <c r="G75" s="167">
        <v>300</v>
      </c>
      <c r="H75" s="168" t="s">
        <v>378</v>
      </c>
      <c r="I75" s="168" t="s">
        <v>379</v>
      </c>
      <c r="J75" s="167">
        <v>19</v>
      </c>
      <c r="K75" s="167">
        <v>153</v>
      </c>
      <c r="L75" s="167">
        <f>M75+N75</f>
        <v>0.5665</v>
      </c>
      <c r="M75" s="216">
        <v>3.6900000000000002E-2</v>
      </c>
      <c r="N75" s="216">
        <v>0.52959999999999996</v>
      </c>
      <c r="O75" s="216">
        <f>P75+Q75</f>
        <v>1.9200999999999999</v>
      </c>
      <c r="P75" s="216">
        <v>0.12909999999999999</v>
      </c>
      <c r="Q75" s="216">
        <v>1.7909999999999999</v>
      </c>
      <c r="R75" s="193" t="s">
        <v>374</v>
      </c>
      <c r="S75" s="193" t="s">
        <v>380</v>
      </c>
      <c r="T75" s="249"/>
      <c r="U75" s="249"/>
    </row>
    <row r="76" spans="1:40" ht="55.95" customHeight="1">
      <c r="A76" s="167"/>
      <c r="B76" s="307" t="s">
        <v>381</v>
      </c>
      <c r="C76" s="308"/>
      <c r="D76" s="308"/>
      <c r="E76" s="308"/>
      <c r="F76" s="309"/>
      <c r="G76" s="282">
        <f>SUM(G77:G82)</f>
        <v>950.12</v>
      </c>
      <c r="H76" s="199"/>
      <c r="I76" s="199"/>
      <c r="J76" s="211"/>
      <c r="K76" s="211"/>
      <c r="L76" s="219"/>
      <c r="M76" s="220"/>
      <c r="N76" s="220"/>
      <c r="O76" s="220"/>
      <c r="P76" s="220"/>
      <c r="Q76" s="220"/>
      <c r="R76" s="200"/>
      <c r="S76" s="200"/>
      <c r="T76" s="237"/>
      <c r="U76" s="237"/>
    </row>
    <row r="77" spans="1:40" s="154" customFormat="1" ht="132" customHeight="1">
      <c r="A77" s="167">
        <v>65</v>
      </c>
      <c r="B77" s="167" t="s">
        <v>382</v>
      </c>
      <c r="C77" s="167" t="s">
        <v>34</v>
      </c>
      <c r="D77" s="167" t="s">
        <v>383</v>
      </c>
      <c r="E77" s="167" t="s">
        <v>384</v>
      </c>
      <c r="F77" s="168" t="s">
        <v>385</v>
      </c>
      <c r="G77" s="167">
        <v>230</v>
      </c>
      <c r="H77" s="168" t="s">
        <v>386</v>
      </c>
      <c r="I77" s="168" t="s">
        <v>387</v>
      </c>
      <c r="J77" s="167">
        <v>19</v>
      </c>
      <c r="K77" s="167">
        <v>153</v>
      </c>
      <c r="L77" s="167">
        <v>0.68799999999999994</v>
      </c>
      <c r="M77" s="167">
        <v>5.4999999999999997E-3</v>
      </c>
      <c r="N77" s="167">
        <v>0.6825</v>
      </c>
      <c r="O77" s="167">
        <v>2.7496</v>
      </c>
      <c r="P77" s="167">
        <v>1.9599999999999999E-2</v>
      </c>
      <c r="Q77" s="167">
        <v>2.73</v>
      </c>
      <c r="R77" s="167" t="s">
        <v>68</v>
      </c>
      <c r="S77" s="167" t="s">
        <v>388</v>
      </c>
      <c r="T77" s="206"/>
      <c r="U77" s="206"/>
    </row>
    <row r="78" spans="1:40" s="153" customFormat="1" ht="49.95" customHeight="1">
      <c r="A78" s="167">
        <v>66</v>
      </c>
      <c r="B78" s="167" t="s">
        <v>389</v>
      </c>
      <c r="C78" s="167" t="s">
        <v>34</v>
      </c>
      <c r="D78" s="167" t="s">
        <v>383</v>
      </c>
      <c r="E78" s="167" t="s">
        <v>384</v>
      </c>
      <c r="F78" s="168" t="s">
        <v>389</v>
      </c>
      <c r="G78" s="167">
        <v>50</v>
      </c>
      <c r="H78" s="168" t="s">
        <v>390</v>
      </c>
      <c r="I78" s="168"/>
      <c r="J78" s="167"/>
      <c r="K78" s="167"/>
      <c r="L78" s="167"/>
      <c r="M78" s="167"/>
      <c r="N78" s="167"/>
      <c r="O78" s="167"/>
      <c r="P78" s="167"/>
      <c r="Q78" s="167"/>
      <c r="R78" s="167"/>
      <c r="S78" s="167"/>
      <c r="T78" s="248"/>
      <c r="U78" s="248"/>
    </row>
    <row r="79" spans="1:40" s="158" customFormat="1" ht="355.05" customHeight="1">
      <c r="A79" s="167">
        <v>67</v>
      </c>
      <c r="B79" s="175" t="s">
        <v>381</v>
      </c>
      <c r="C79" s="175" t="s">
        <v>391</v>
      </c>
      <c r="D79" s="175" t="s">
        <v>152</v>
      </c>
      <c r="E79" s="175" t="s">
        <v>392</v>
      </c>
      <c r="F79" s="176" t="s">
        <v>393</v>
      </c>
      <c r="G79" s="175">
        <v>178</v>
      </c>
      <c r="H79" s="176" t="s">
        <v>394</v>
      </c>
      <c r="I79" s="176">
        <v>172</v>
      </c>
      <c r="J79" s="175">
        <v>1.72E-2</v>
      </c>
      <c r="K79" s="175">
        <v>1.72E-2</v>
      </c>
      <c r="L79" s="175" t="s">
        <v>59</v>
      </c>
      <c r="M79" s="175" t="s">
        <v>395</v>
      </c>
      <c r="N79" s="175">
        <v>2022.12</v>
      </c>
      <c r="O79" s="175"/>
      <c r="P79" s="175"/>
      <c r="Q79" s="209"/>
      <c r="R79" s="172" t="s">
        <v>396</v>
      </c>
      <c r="S79" s="172"/>
      <c r="T79" s="172"/>
      <c r="U79" s="289"/>
      <c r="V79" s="210"/>
      <c r="W79" s="210"/>
      <c r="X79" s="210"/>
      <c r="Y79" s="210"/>
      <c r="Z79" s="210"/>
      <c r="AA79" s="210"/>
      <c r="AB79" s="210"/>
      <c r="AC79" s="210"/>
      <c r="AD79" s="210"/>
      <c r="AE79" s="210"/>
      <c r="AF79" s="210"/>
      <c r="AG79" s="210"/>
      <c r="AH79" s="210"/>
      <c r="AI79" s="210"/>
      <c r="AJ79" s="210"/>
    </row>
    <row r="80" spans="1:40" s="154" customFormat="1" ht="115.95" customHeight="1">
      <c r="A80" s="167">
        <v>68</v>
      </c>
      <c r="B80" s="175" t="s">
        <v>382</v>
      </c>
      <c r="C80" s="176" t="s">
        <v>34</v>
      </c>
      <c r="D80" s="176" t="s">
        <v>152</v>
      </c>
      <c r="E80" s="175" t="s">
        <v>397</v>
      </c>
      <c r="F80" s="176" t="s">
        <v>398</v>
      </c>
      <c r="G80" s="175">
        <v>210</v>
      </c>
      <c r="H80" s="176" t="s">
        <v>399</v>
      </c>
      <c r="I80" s="176" t="s">
        <v>399</v>
      </c>
      <c r="J80" s="175">
        <v>3</v>
      </c>
      <c r="K80" s="175">
        <v>15</v>
      </c>
      <c r="L80" s="175">
        <v>0.68799999999999994</v>
      </c>
      <c r="M80" s="175">
        <v>5.4999999999999997E-3</v>
      </c>
      <c r="N80" s="175">
        <v>0.6825</v>
      </c>
      <c r="O80" s="175">
        <v>2.7496</v>
      </c>
      <c r="P80" s="175">
        <v>1.9599999999999999E-2</v>
      </c>
      <c r="Q80" s="175">
        <v>2.73</v>
      </c>
      <c r="R80" s="175" t="s">
        <v>400</v>
      </c>
      <c r="S80" s="175" t="s">
        <v>401</v>
      </c>
      <c r="T80" s="172"/>
      <c r="U80" s="206"/>
    </row>
    <row r="81" spans="1:21" s="152" customFormat="1" ht="90" customHeight="1">
      <c r="A81" s="167">
        <v>69</v>
      </c>
      <c r="B81" s="175" t="s">
        <v>402</v>
      </c>
      <c r="C81" s="176" t="s">
        <v>34</v>
      </c>
      <c r="D81" s="176" t="s">
        <v>152</v>
      </c>
      <c r="E81" s="175" t="s">
        <v>173</v>
      </c>
      <c r="F81" s="176" t="s">
        <v>403</v>
      </c>
      <c r="G81" s="252">
        <v>112.32</v>
      </c>
      <c r="H81" s="176" t="s">
        <v>394</v>
      </c>
      <c r="I81" s="176" t="s">
        <v>404</v>
      </c>
      <c r="J81" s="175">
        <v>18</v>
      </c>
      <c r="K81" s="175">
        <v>138</v>
      </c>
      <c r="L81" s="175">
        <v>1.5599999999999999E-2</v>
      </c>
      <c r="M81" s="175">
        <v>3.3E-3</v>
      </c>
      <c r="N81" s="175">
        <v>1.23E-2</v>
      </c>
      <c r="O81" s="175">
        <v>1.5599999999999999E-2</v>
      </c>
      <c r="P81" s="175">
        <v>3.3E-3</v>
      </c>
      <c r="Q81" s="175">
        <v>1.23E-2</v>
      </c>
      <c r="R81" s="175" t="s">
        <v>405</v>
      </c>
      <c r="S81" s="175" t="s">
        <v>406</v>
      </c>
      <c r="T81" s="151"/>
      <c r="U81" s="204"/>
    </row>
    <row r="82" spans="1:21" s="11" customFormat="1" ht="126" customHeight="1">
      <c r="A82" s="167">
        <v>70</v>
      </c>
      <c r="B82" s="175" t="s">
        <v>407</v>
      </c>
      <c r="C82" s="176" t="s">
        <v>391</v>
      </c>
      <c r="D82" s="176" t="s">
        <v>152</v>
      </c>
      <c r="E82" s="175" t="s">
        <v>392</v>
      </c>
      <c r="F82" s="176" t="s">
        <v>408</v>
      </c>
      <c r="G82" s="175">
        <v>169.8</v>
      </c>
      <c r="H82" s="176" t="s">
        <v>409</v>
      </c>
      <c r="I82" s="176" t="s">
        <v>395</v>
      </c>
      <c r="J82" s="175"/>
      <c r="K82" s="175"/>
      <c r="L82" s="175"/>
      <c r="M82" s="175"/>
      <c r="N82" s="175"/>
      <c r="O82" s="175"/>
      <c r="P82" s="175"/>
      <c r="Q82" s="175"/>
      <c r="R82" s="175" t="s">
        <v>395</v>
      </c>
      <c r="S82" s="175"/>
      <c r="T82" s="249"/>
      <c r="U82" s="249"/>
    </row>
    <row r="83" spans="1:21" ht="28.95" customHeight="1">
      <c r="A83" s="167"/>
      <c r="B83" s="307" t="s">
        <v>410</v>
      </c>
      <c r="C83" s="308"/>
      <c r="D83" s="308"/>
      <c r="E83" s="308"/>
      <c r="F83" s="309"/>
      <c r="G83" s="282">
        <f>G84+G85+G86</f>
        <v>962</v>
      </c>
      <c r="H83" s="199"/>
      <c r="I83" s="199"/>
      <c r="J83" s="211"/>
      <c r="K83" s="211"/>
      <c r="L83" s="219"/>
      <c r="M83" s="220"/>
      <c r="N83" s="220"/>
      <c r="O83" s="220"/>
      <c r="P83" s="220"/>
      <c r="Q83" s="220"/>
      <c r="R83" s="200"/>
      <c r="S83" s="200"/>
      <c r="T83" s="237"/>
      <c r="U83" s="237"/>
    </row>
    <row r="84" spans="1:21" s="154" customFormat="1" ht="42" customHeight="1">
      <c r="A84" s="167">
        <v>71</v>
      </c>
      <c r="B84" s="269" t="s">
        <v>411</v>
      </c>
      <c r="C84" s="269" t="s">
        <v>391</v>
      </c>
      <c r="D84" s="269" t="s">
        <v>383</v>
      </c>
      <c r="E84" s="269"/>
      <c r="F84" s="180" t="s">
        <v>412</v>
      </c>
      <c r="G84" s="269">
        <v>542</v>
      </c>
      <c r="H84" s="180" t="s">
        <v>413</v>
      </c>
      <c r="I84" s="180" t="s">
        <v>413</v>
      </c>
      <c r="J84" s="269">
        <v>19</v>
      </c>
      <c r="K84" s="269">
        <v>153</v>
      </c>
      <c r="L84" s="270">
        <v>0.1019</v>
      </c>
      <c r="M84" s="270">
        <v>0.1019</v>
      </c>
      <c r="N84" s="286"/>
      <c r="O84" s="287">
        <v>0.39850000000000002</v>
      </c>
      <c r="P84" s="287">
        <v>0.39850000000000002</v>
      </c>
      <c r="Q84" s="286"/>
      <c r="R84" s="269" t="s">
        <v>59</v>
      </c>
      <c r="S84" s="269" t="s">
        <v>414</v>
      </c>
      <c r="T84" s="206"/>
      <c r="U84" s="206"/>
    </row>
    <row r="85" spans="1:21" s="11" customFormat="1" ht="64.05" customHeight="1">
      <c r="A85" s="167">
        <v>72</v>
      </c>
      <c r="B85" s="269" t="s">
        <v>415</v>
      </c>
      <c r="C85" s="269" t="s">
        <v>34</v>
      </c>
      <c r="D85" s="269" t="s">
        <v>383</v>
      </c>
      <c r="E85" s="269" t="s">
        <v>173</v>
      </c>
      <c r="F85" s="269" t="s">
        <v>416</v>
      </c>
      <c r="G85" s="269">
        <v>240</v>
      </c>
      <c r="H85" s="269" t="s">
        <v>417</v>
      </c>
      <c r="I85" s="269" t="s">
        <v>418</v>
      </c>
      <c r="J85" s="269"/>
      <c r="K85" s="269"/>
      <c r="L85" s="269"/>
      <c r="M85" s="269"/>
      <c r="N85" s="269"/>
      <c r="O85" s="269"/>
      <c r="P85" s="269"/>
      <c r="Q85" s="269"/>
      <c r="R85" s="269" t="s">
        <v>68</v>
      </c>
      <c r="S85" s="269" t="s">
        <v>173</v>
      </c>
      <c r="T85" s="249"/>
      <c r="U85" s="249"/>
    </row>
    <row r="86" spans="1:21" s="154" customFormat="1" ht="52.95" customHeight="1">
      <c r="A86" s="167">
        <v>73</v>
      </c>
      <c r="B86" s="269" t="s">
        <v>419</v>
      </c>
      <c r="C86" s="269" t="s">
        <v>34</v>
      </c>
      <c r="D86" s="269" t="s">
        <v>383</v>
      </c>
      <c r="E86" s="269"/>
      <c r="F86" s="180" t="s">
        <v>420</v>
      </c>
      <c r="G86" s="283">
        <v>180</v>
      </c>
      <c r="H86" s="203" t="s">
        <v>421</v>
      </c>
      <c r="I86" s="203"/>
      <c r="J86" s="269"/>
      <c r="K86" s="269"/>
      <c r="L86" s="269"/>
      <c r="M86" s="286"/>
      <c r="N86" s="286"/>
      <c r="O86" s="286"/>
      <c r="P86" s="286"/>
      <c r="Q86" s="286"/>
      <c r="R86" s="290"/>
      <c r="S86" s="290"/>
      <c r="T86" s="206"/>
      <c r="U86" s="206"/>
    </row>
  </sheetData>
  <mergeCells count="27">
    <mergeCell ref="G4:G8"/>
    <mergeCell ref="H5:H8"/>
    <mergeCell ref="I5:I8"/>
    <mergeCell ref="A2:U2"/>
    <mergeCell ref="A3:B3"/>
    <mergeCell ref="C3:F3"/>
    <mergeCell ref="I3:L3"/>
    <mergeCell ref="O3:R3"/>
    <mergeCell ref="B83:F83"/>
    <mergeCell ref="A4:A8"/>
    <mergeCell ref="B4:B8"/>
    <mergeCell ref="C4:C8"/>
    <mergeCell ref="D4:D8"/>
    <mergeCell ref="E4:E8"/>
    <mergeCell ref="F4:F8"/>
    <mergeCell ref="A9:F9"/>
    <mergeCell ref="B10:F10"/>
    <mergeCell ref="B42:F42"/>
    <mergeCell ref="B76:F76"/>
    <mergeCell ref="R4:R8"/>
    <mergeCell ref="S4:S8"/>
    <mergeCell ref="T4:T8"/>
    <mergeCell ref="U4:U8"/>
    <mergeCell ref="J5:K7"/>
    <mergeCell ref="L5:N7"/>
    <mergeCell ref="O5:Q7"/>
    <mergeCell ref="H4:Q4"/>
  </mergeCells>
  <phoneticPr fontId="6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3"/>
  <sheetViews>
    <sheetView workbookViewId="0">
      <selection activeCell="F12" sqref="F12"/>
    </sheetView>
  </sheetViews>
  <sheetFormatPr defaultColWidth="9" defaultRowHeight="15.6" customHeight="1"/>
  <cols>
    <col min="1" max="1" width="7" style="34" customWidth="1"/>
    <col min="2" max="2" width="13.6328125" style="17" customWidth="1"/>
    <col min="3" max="3" width="34.1796875" style="34" customWidth="1"/>
    <col min="4" max="4" width="24.81640625" style="34" customWidth="1"/>
    <col min="5" max="40" width="9" style="17"/>
  </cols>
  <sheetData>
    <row r="1" spans="1:4" s="17" customFormat="1" ht="15.6" customHeight="1">
      <c r="A1" s="34"/>
      <c r="C1" s="34"/>
      <c r="D1" s="34"/>
    </row>
    <row r="2" spans="1:4" s="224" customFormat="1" ht="33" customHeight="1">
      <c r="A2" s="329" t="s">
        <v>422</v>
      </c>
      <c r="B2" s="329"/>
      <c r="C2" s="329"/>
      <c r="D2" s="329"/>
    </row>
    <row r="3" spans="1:4" s="225" customFormat="1" ht="30" customHeight="1">
      <c r="A3" s="226" t="s">
        <v>6</v>
      </c>
      <c r="B3" s="227" t="s">
        <v>423</v>
      </c>
      <c r="C3" s="227" t="s">
        <v>424</v>
      </c>
      <c r="D3" s="227" t="s">
        <v>425</v>
      </c>
    </row>
    <row r="4" spans="1:4" s="225" customFormat="1" ht="30" customHeight="1">
      <c r="A4" s="330" t="s">
        <v>30</v>
      </c>
      <c r="B4" s="331"/>
      <c r="C4" s="324"/>
      <c r="D4" s="260">
        <f>D5+D15+D20+D26</f>
        <v>10136</v>
      </c>
    </row>
    <row r="5" spans="1:4" s="225" customFormat="1" ht="30" customHeight="1">
      <c r="A5" s="226"/>
      <c r="B5" s="323" t="s">
        <v>30</v>
      </c>
      <c r="C5" s="324"/>
      <c r="D5" s="258">
        <f>SUM(D6:D14)</f>
        <v>6641</v>
      </c>
    </row>
    <row r="6" spans="1:4" s="17" customFormat="1" ht="27" customHeight="1">
      <c r="A6" s="226">
        <v>1</v>
      </c>
      <c r="B6" s="325" t="s">
        <v>31</v>
      </c>
      <c r="C6" s="167" t="s">
        <v>426</v>
      </c>
      <c r="D6" s="188">
        <v>2000</v>
      </c>
    </row>
    <row r="7" spans="1:4" s="17" customFormat="1" ht="27" customHeight="1">
      <c r="A7" s="226">
        <v>2</v>
      </c>
      <c r="B7" s="325"/>
      <c r="C7" s="167" t="s">
        <v>64</v>
      </c>
      <c r="D7" s="188">
        <v>600</v>
      </c>
    </row>
    <row r="8" spans="1:4" s="17" customFormat="1" ht="27" customHeight="1">
      <c r="A8" s="226">
        <v>3</v>
      </c>
      <c r="B8" s="325"/>
      <c r="C8" s="167" t="s">
        <v>69</v>
      </c>
      <c r="D8" s="188">
        <v>600</v>
      </c>
    </row>
    <row r="9" spans="1:4" s="17" customFormat="1" ht="27" customHeight="1">
      <c r="A9" s="226">
        <v>4</v>
      </c>
      <c r="B9" s="325"/>
      <c r="C9" s="167" t="s">
        <v>427</v>
      </c>
      <c r="D9" s="188">
        <v>565</v>
      </c>
    </row>
    <row r="10" spans="1:4" s="17" customFormat="1" ht="27" customHeight="1">
      <c r="A10" s="226">
        <v>5</v>
      </c>
      <c r="B10" s="325"/>
      <c r="C10" s="167" t="s">
        <v>172</v>
      </c>
      <c r="D10" s="188">
        <v>630</v>
      </c>
    </row>
    <row r="11" spans="1:4" s="17" customFormat="1" ht="27" customHeight="1">
      <c r="A11" s="226">
        <v>6</v>
      </c>
      <c r="B11" s="325"/>
      <c r="C11" s="167" t="s">
        <v>428</v>
      </c>
      <c r="D11" s="188">
        <v>900</v>
      </c>
    </row>
    <row r="12" spans="1:4" s="17" customFormat="1" ht="27" customHeight="1">
      <c r="A12" s="226">
        <v>7</v>
      </c>
      <c r="B12" s="325"/>
      <c r="C12" s="167" t="s">
        <v>429</v>
      </c>
      <c r="D12" s="188">
        <v>688</v>
      </c>
    </row>
    <row r="13" spans="1:4" s="17" customFormat="1" ht="27" customHeight="1">
      <c r="A13" s="226">
        <v>8</v>
      </c>
      <c r="B13" s="325"/>
      <c r="C13" s="167" t="s">
        <v>430</v>
      </c>
      <c r="D13" s="188">
        <v>135</v>
      </c>
    </row>
    <row r="14" spans="1:4" s="17" customFormat="1" ht="27" customHeight="1">
      <c r="A14" s="226">
        <v>9</v>
      </c>
      <c r="B14" s="325"/>
      <c r="C14" s="167" t="s">
        <v>188</v>
      </c>
      <c r="D14" s="188">
        <v>523</v>
      </c>
    </row>
    <row r="15" spans="1:4" s="17" customFormat="1" ht="27" customHeight="1">
      <c r="A15" s="229"/>
      <c r="B15" s="323" t="s">
        <v>30</v>
      </c>
      <c r="C15" s="324"/>
      <c r="D15" s="163">
        <f>SUM(D16:D19)</f>
        <v>1927</v>
      </c>
    </row>
    <row r="16" spans="1:4" s="17" customFormat="1" ht="27" customHeight="1">
      <c r="A16" s="226">
        <v>10</v>
      </c>
      <c r="B16" s="326" t="s">
        <v>194</v>
      </c>
      <c r="C16" s="167" t="s">
        <v>431</v>
      </c>
      <c r="D16" s="188">
        <v>227</v>
      </c>
    </row>
    <row r="17" spans="1:4" s="17" customFormat="1" ht="27" customHeight="1">
      <c r="A17" s="226">
        <v>11</v>
      </c>
      <c r="B17" s="327"/>
      <c r="C17" s="167" t="s">
        <v>366</v>
      </c>
      <c r="D17" s="188">
        <v>400</v>
      </c>
    </row>
    <row r="18" spans="1:4" s="17" customFormat="1" ht="27" customHeight="1">
      <c r="A18" s="226">
        <v>12</v>
      </c>
      <c r="B18" s="327"/>
      <c r="C18" s="167" t="s">
        <v>371</v>
      </c>
      <c r="D18" s="188">
        <v>800</v>
      </c>
    </row>
    <row r="19" spans="1:4" s="17" customFormat="1" ht="27" customHeight="1">
      <c r="A19" s="226">
        <v>13</v>
      </c>
      <c r="B19" s="327"/>
      <c r="C19" s="259" t="s">
        <v>376</v>
      </c>
      <c r="D19" s="188">
        <v>500</v>
      </c>
    </row>
    <row r="20" spans="1:4" s="17" customFormat="1" ht="27" customHeight="1">
      <c r="A20" s="230"/>
      <c r="B20" s="323" t="s">
        <v>30</v>
      </c>
      <c r="C20" s="324"/>
      <c r="D20" s="174">
        <f>SUM(D21:D25)</f>
        <v>785.2</v>
      </c>
    </row>
    <row r="21" spans="1:4" s="17" customFormat="1" ht="27" customHeight="1">
      <c r="A21" s="226">
        <v>14</v>
      </c>
      <c r="B21" s="325" t="s">
        <v>381</v>
      </c>
      <c r="C21" s="231" t="s">
        <v>389</v>
      </c>
      <c r="D21" s="188">
        <v>76</v>
      </c>
    </row>
    <row r="22" spans="1:4" s="17" customFormat="1" ht="27" customHeight="1">
      <c r="A22" s="226">
        <v>15</v>
      </c>
      <c r="B22" s="325"/>
      <c r="C22" s="175" t="s">
        <v>432</v>
      </c>
      <c r="D22" s="188">
        <v>178</v>
      </c>
    </row>
    <row r="23" spans="1:4" s="17" customFormat="1" ht="27" customHeight="1">
      <c r="A23" s="226">
        <v>16</v>
      </c>
      <c r="B23" s="325"/>
      <c r="C23" s="175" t="s">
        <v>433</v>
      </c>
      <c r="D23" s="188">
        <v>275</v>
      </c>
    </row>
    <row r="24" spans="1:4" s="17" customFormat="1" ht="27" customHeight="1">
      <c r="A24" s="226">
        <v>17</v>
      </c>
      <c r="B24" s="325"/>
      <c r="C24" s="175" t="s">
        <v>402</v>
      </c>
      <c r="D24" s="232">
        <v>86.4</v>
      </c>
    </row>
    <row r="25" spans="1:4" s="17" customFormat="1" ht="27" customHeight="1">
      <c r="A25" s="226">
        <v>18</v>
      </c>
      <c r="B25" s="325"/>
      <c r="C25" s="175" t="s">
        <v>407</v>
      </c>
      <c r="D25" s="232">
        <v>169.8</v>
      </c>
    </row>
    <row r="26" spans="1:4" s="17" customFormat="1" ht="27" customHeight="1">
      <c r="A26" s="226"/>
      <c r="B26" s="323" t="s">
        <v>30</v>
      </c>
      <c r="C26" s="324"/>
      <c r="D26" s="228">
        <f>D27+D28</f>
        <v>782.8</v>
      </c>
    </row>
    <row r="27" spans="1:4" s="17" customFormat="1" ht="27" customHeight="1">
      <c r="A27" s="226">
        <v>19</v>
      </c>
      <c r="B27" s="326" t="s">
        <v>410</v>
      </c>
      <c r="C27" s="172" t="s">
        <v>411</v>
      </c>
      <c r="D27" s="201">
        <v>542</v>
      </c>
    </row>
    <row r="28" spans="1:4" s="17" customFormat="1" ht="27" customHeight="1">
      <c r="A28" s="226">
        <v>20</v>
      </c>
      <c r="B28" s="328"/>
      <c r="C28" s="172" t="s">
        <v>415</v>
      </c>
      <c r="D28" s="202">
        <v>240.8</v>
      </c>
    </row>
    <row r="29" spans="1:4" s="17" customFormat="1" ht="15.6" customHeight="1">
      <c r="A29" s="34"/>
      <c r="C29" s="34"/>
      <c r="D29" s="34"/>
    </row>
    <row r="30" spans="1:4" s="17" customFormat="1" ht="15.6" customHeight="1">
      <c r="A30" s="34"/>
      <c r="C30" s="34"/>
      <c r="D30" s="34"/>
    </row>
    <row r="31" spans="1:4" s="17" customFormat="1" ht="15.6" customHeight="1">
      <c r="A31" s="34"/>
      <c r="C31" s="34"/>
      <c r="D31" s="34"/>
    </row>
    <row r="32" spans="1:4" s="17" customFormat="1" ht="15.6" customHeight="1">
      <c r="A32" s="34"/>
      <c r="C32" s="34"/>
      <c r="D32" s="34"/>
    </row>
    <row r="33" spans="1:4" s="17" customFormat="1" ht="15.6" customHeight="1">
      <c r="A33" s="34"/>
      <c r="C33" s="34"/>
      <c r="D33" s="34"/>
    </row>
  </sheetData>
  <mergeCells count="10">
    <mergeCell ref="A2:D2"/>
    <mergeCell ref="A4:C4"/>
    <mergeCell ref="B5:C5"/>
    <mergeCell ref="B15:C15"/>
    <mergeCell ref="B20:C20"/>
    <mergeCell ref="B26:C26"/>
    <mergeCell ref="B6:B14"/>
    <mergeCell ref="B16:B19"/>
    <mergeCell ref="B21:B25"/>
    <mergeCell ref="B27:B28"/>
  </mergeCells>
  <phoneticPr fontId="6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5"/>
  <sheetViews>
    <sheetView workbookViewId="0">
      <selection activeCell="F12" sqref="F12"/>
    </sheetView>
  </sheetViews>
  <sheetFormatPr defaultColWidth="9" defaultRowHeight="15.6" customHeight="1"/>
  <cols>
    <col min="1" max="1" width="7" style="34" customWidth="1"/>
    <col min="2" max="2" width="13.6328125" style="17" customWidth="1"/>
    <col min="3" max="3" width="34.1796875" style="34" customWidth="1"/>
    <col min="4" max="4" width="24.81640625" style="34" customWidth="1"/>
    <col min="5" max="40" width="9" style="17"/>
  </cols>
  <sheetData>
    <row r="1" spans="1:4" s="17" customFormat="1" ht="15.6" customHeight="1">
      <c r="A1" s="34"/>
      <c r="C1" s="34"/>
      <c r="D1" s="34"/>
    </row>
    <row r="2" spans="1:4" s="224" customFormat="1" ht="33" customHeight="1">
      <c r="A2" s="329" t="s">
        <v>434</v>
      </c>
      <c r="B2" s="329"/>
      <c r="C2" s="329"/>
      <c r="D2" s="329"/>
    </row>
    <row r="3" spans="1:4" s="225" customFormat="1" ht="30" customHeight="1">
      <c r="A3" s="226" t="s">
        <v>6</v>
      </c>
      <c r="B3" s="227" t="s">
        <v>423</v>
      </c>
      <c r="C3" s="227" t="s">
        <v>424</v>
      </c>
      <c r="D3" s="227" t="s">
        <v>425</v>
      </c>
    </row>
    <row r="4" spans="1:4" s="225" customFormat="1" ht="30" customHeight="1">
      <c r="A4" s="330" t="s">
        <v>30</v>
      </c>
      <c r="B4" s="331"/>
      <c r="C4" s="324"/>
      <c r="D4" s="258">
        <f>D5+D16+D21+D28</f>
        <v>10136</v>
      </c>
    </row>
    <row r="5" spans="1:4" s="225" customFormat="1" ht="30" customHeight="1">
      <c r="A5" s="226"/>
      <c r="B5" s="323" t="s">
        <v>30</v>
      </c>
      <c r="C5" s="324"/>
      <c r="D5" s="258">
        <f>SUM(D6:D15)</f>
        <v>6676</v>
      </c>
    </row>
    <row r="6" spans="1:4" s="17" customFormat="1" ht="27" customHeight="1">
      <c r="A6" s="226">
        <v>1</v>
      </c>
      <c r="B6" s="325" t="s">
        <v>31</v>
      </c>
      <c r="C6" s="167" t="s">
        <v>53</v>
      </c>
      <c r="D6" s="188">
        <v>400</v>
      </c>
    </row>
    <row r="7" spans="1:4" s="17" customFormat="1" ht="27" customHeight="1">
      <c r="A7" s="226">
        <v>2</v>
      </c>
      <c r="B7" s="325"/>
      <c r="C7" s="167" t="s">
        <v>426</v>
      </c>
      <c r="D7" s="188">
        <v>2000</v>
      </c>
    </row>
    <row r="8" spans="1:4" s="17" customFormat="1" ht="27" customHeight="1">
      <c r="A8" s="226">
        <v>3</v>
      </c>
      <c r="B8" s="325"/>
      <c r="C8" s="167" t="s">
        <v>64</v>
      </c>
      <c r="D8" s="188">
        <v>1000</v>
      </c>
    </row>
    <row r="9" spans="1:4" s="17" customFormat="1" ht="27" customHeight="1">
      <c r="A9" s="226">
        <v>4</v>
      </c>
      <c r="B9" s="325"/>
      <c r="C9" s="167" t="s">
        <v>69</v>
      </c>
      <c r="D9" s="188">
        <v>600</v>
      </c>
    </row>
    <row r="10" spans="1:4" s="17" customFormat="1" ht="27" customHeight="1">
      <c r="A10" s="226">
        <v>5</v>
      </c>
      <c r="B10" s="325"/>
      <c r="C10" s="167" t="s">
        <v>74</v>
      </c>
      <c r="D10" s="188">
        <v>123</v>
      </c>
    </row>
    <row r="11" spans="1:4" s="17" customFormat="1" ht="27" customHeight="1">
      <c r="A11" s="226">
        <v>6</v>
      </c>
      <c r="B11" s="325"/>
      <c r="C11" s="167" t="s">
        <v>427</v>
      </c>
      <c r="D11" s="188">
        <v>500</v>
      </c>
    </row>
    <row r="12" spans="1:4" s="17" customFormat="1" ht="27" customHeight="1">
      <c r="A12" s="226">
        <v>7</v>
      </c>
      <c r="B12" s="325"/>
      <c r="C12" s="167" t="s">
        <v>172</v>
      </c>
      <c r="D12" s="188">
        <v>630</v>
      </c>
    </row>
    <row r="13" spans="1:4" s="17" customFormat="1" ht="27" customHeight="1">
      <c r="A13" s="226">
        <v>8</v>
      </c>
      <c r="B13" s="325"/>
      <c r="C13" s="167" t="s">
        <v>428</v>
      </c>
      <c r="D13" s="188">
        <v>800</v>
      </c>
    </row>
    <row r="14" spans="1:4" s="17" customFormat="1" ht="27" customHeight="1">
      <c r="A14" s="226">
        <v>9</v>
      </c>
      <c r="B14" s="325"/>
      <c r="C14" s="167" t="s">
        <v>184</v>
      </c>
      <c r="D14" s="245">
        <v>100</v>
      </c>
    </row>
    <row r="15" spans="1:4" s="17" customFormat="1" ht="27" customHeight="1">
      <c r="A15" s="226">
        <v>10</v>
      </c>
      <c r="B15" s="325"/>
      <c r="C15" s="167" t="s">
        <v>188</v>
      </c>
      <c r="D15" s="188">
        <v>523</v>
      </c>
    </row>
    <row r="16" spans="1:4" s="17" customFormat="1" ht="27" customHeight="1">
      <c r="A16" s="229"/>
      <c r="B16" s="323" t="s">
        <v>30</v>
      </c>
      <c r="C16" s="324"/>
      <c r="D16" s="163">
        <f>SUM(D17:D20)</f>
        <v>1727</v>
      </c>
    </row>
    <row r="17" spans="1:4" s="17" customFormat="1" ht="27" customHeight="1">
      <c r="A17" s="226">
        <v>11</v>
      </c>
      <c r="B17" s="326" t="s">
        <v>194</v>
      </c>
      <c r="C17" s="167" t="s">
        <v>431</v>
      </c>
      <c r="D17" s="188">
        <v>227</v>
      </c>
    </row>
    <row r="18" spans="1:4" s="17" customFormat="1" ht="27" customHeight="1">
      <c r="A18" s="226">
        <v>12</v>
      </c>
      <c r="B18" s="327"/>
      <c r="C18" s="167" t="s">
        <v>366</v>
      </c>
      <c r="D18" s="188">
        <v>400</v>
      </c>
    </row>
    <row r="19" spans="1:4" s="17" customFormat="1" ht="27" customHeight="1">
      <c r="A19" s="226">
        <v>13</v>
      </c>
      <c r="B19" s="327"/>
      <c r="C19" s="167" t="s">
        <v>371</v>
      </c>
      <c r="D19" s="188">
        <v>800</v>
      </c>
    </row>
    <row r="20" spans="1:4" s="17" customFormat="1" ht="27" customHeight="1">
      <c r="A20" s="226">
        <v>14</v>
      </c>
      <c r="B20" s="327"/>
      <c r="C20" s="259" t="s">
        <v>376</v>
      </c>
      <c r="D20" s="188">
        <v>300</v>
      </c>
    </row>
    <row r="21" spans="1:4" s="17" customFormat="1" ht="27" customHeight="1">
      <c r="A21" s="230"/>
      <c r="B21" s="323" t="s">
        <v>30</v>
      </c>
      <c r="C21" s="324"/>
      <c r="D21" s="163">
        <f>SUM(D22:D27)</f>
        <v>951</v>
      </c>
    </row>
    <row r="22" spans="1:4" s="17" customFormat="1" ht="27" customHeight="1">
      <c r="A22" s="226">
        <v>15</v>
      </c>
      <c r="B22" s="325" t="s">
        <v>381</v>
      </c>
      <c r="C22" s="231" t="s">
        <v>389</v>
      </c>
      <c r="D22" s="188">
        <v>50</v>
      </c>
    </row>
    <row r="23" spans="1:4" s="17" customFormat="1" ht="27" customHeight="1">
      <c r="A23" s="226">
        <v>16</v>
      </c>
      <c r="B23" s="325"/>
      <c r="C23" s="175" t="s">
        <v>432</v>
      </c>
      <c r="D23" s="188">
        <v>178</v>
      </c>
    </row>
    <row r="24" spans="1:4" s="17" customFormat="1" ht="27" customHeight="1">
      <c r="A24" s="226">
        <v>17</v>
      </c>
      <c r="B24" s="325"/>
      <c r="C24" s="167" t="s">
        <v>435</v>
      </c>
      <c r="D24" s="188">
        <v>280</v>
      </c>
    </row>
    <row r="25" spans="1:4" s="17" customFormat="1" ht="27" customHeight="1">
      <c r="A25" s="226">
        <v>18</v>
      </c>
      <c r="B25" s="325"/>
      <c r="C25" s="175" t="s">
        <v>436</v>
      </c>
      <c r="D25" s="188">
        <v>161</v>
      </c>
    </row>
    <row r="26" spans="1:4" s="17" customFormat="1" ht="27" customHeight="1">
      <c r="A26" s="226">
        <v>19</v>
      </c>
      <c r="B26" s="325"/>
      <c r="C26" s="175" t="s">
        <v>402</v>
      </c>
      <c r="D26" s="188">
        <v>112.2</v>
      </c>
    </row>
    <row r="27" spans="1:4" s="17" customFormat="1" ht="27" customHeight="1">
      <c r="A27" s="226">
        <v>20</v>
      </c>
      <c r="B27" s="325"/>
      <c r="C27" s="175" t="s">
        <v>407</v>
      </c>
      <c r="D27" s="188">
        <v>169.8</v>
      </c>
    </row>
    <row r="28" spans="1:4" s="17" customFormat="1" ht="27" customHeight="1">
      <c r="A28" s="226"/>
      <c r="B28" s="323" t="s">
        <v>30</v>
      </c>
      <c r="C28" s="324"/>
      <c r="D28" s="228">
        <f>D29+D30</f>
        <v>782</v>
      </c>
    </row>
    <row r="29" spans="1:4" s="17" customFormat="1" ht="27" customHeight="1">
      <c r="A29" s="226">
        <v>21</v>
      </c>
      <c r="B29" s="326" t="s">
        <v>410</v>
      </c>
      <c r="C29" s="172" t="s">
        <v>411</v>
      </c>
      <c r="D29" s="201">
        <v>542</v>
      </c>
    </row>
    <row r="30" spans="1:4" s="17" customFormat="1" ht="27" customHeight="1">
      <c r="A30" s="226">
        <v>22</v>
      </c>
      <c r="B30" s="328"/>
      <c r="C30" s="172" t="s">
        <v>415</v>
      </c>
      <c r="D30" s="201">
        <v>240</v>
      </c>
    </row>
    <row r="31" spans="1:4" s="17" customFormat="1" ht="15.6" customHeight="1">
      <c r="A31" s="34"/>
      <c r="C31" s="34"/>
      <c r="D31" s="34"/>
    </row>
    <row r="32" spans="1:4" s="17" customFormat="1" ht="15.6" customHeight="1">
      <c r="A32" s="34"/>
      <c r="C32" s="34"/>
      <c r="D32" s="34"/>
    </row>
    <row r="33" spans="1:4" s="17" customFormat="1" ht="15.6" customHeight="1">
      <c r="A33" s="34"/>
      <c r="C33" s="34"/>
      <c r="D33" s="34"/>
    </row>
    <row r="34" spans="1:4" s="17" customFormat="1" ht="15.6" customHeight="1">
      <c r="A34" s="34"/>
      <c r="C34" s="34"/>
      <c r="D34" s="34"/>
    </row>
    <row r="35" spans="1:4" s="17" customFormat="1" ht="15.6" customHeight="1">
      <c r="A35" s="34"/>
      <c r="C35" s="34"/>
      <c r="D35" s="34"/>
    </row>
  </sheetData>
  <mergeCells count="10">
    <mergeCell ref="A2:D2"/>
    <mergeCell ref="A4:C4"/>
    <mergeCell ref="B5:C5"/>
    <mergeCell ref="B16:C16"/>
    <mergeCell ref="B21:C21"/>
    <mergeCell ref="B28:C28"/>
    <mergeCell ref="B6:B15"/>
    <mergeCell ref="B17:B20"/>
    <mergeCell ref="B22:B27"/>
    <mergeCell ref="B29:B30"/>
  </mergeCells>
  <phoneticPr fontId="6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7"/>
  <sheetViews>
    <sheetView workbookViewId="0">
      <selection activeCell="F12" sqref="F12"/>
    </sheetView>
  </sheetViews>
  <sheetFormatPr defaultColWidth="9" defaultRowHeight="14.25" customHeight="1"/>
  <cols>
    <col min="1" max="1" width="5.6328125" style="12" customWidth="1"/>
    <col min="2" max="2" width="13.36328125" style="12" customWidth="1"/>
    <col min="3" max="5" width="10.1796875" style="12" customWidth="1"/>
    <col min="6" max="6" width="42.6328125" style="13" customWidth="1"/>
    <col min="7" max="9" width="9.36328125" style="250" customWidth="1"/>
    <col min="10" max="10" width="22.36328125" style="14" customWidth="1"/>
    <col min="11" max="11" width="23.81640625" style="14" customWidth="1"/>
    <col min="12" max="12" width="11.453125" style="12" customWidth="1"/>
    <col min="13" max="13" width="8.81640625" style="12" customWidth="1"/>
    <col min="14" max="14" width="9.81640625" style="40" customWidth="1"/>
    <col min="15" max="16" width="9.6328125" style="212" customWidth="1"/>
    <col min="17" max="17" width="9.81640625" style="212" customWidth="1"/>
    <col min="18" max="19" width="10.1796875" style="212" customWidth="1"/>
    <col min="20" max="21" width="9" style="15"/>
    <col min="22" max="22" width="6.81640625" style="12" customWidth="1"/>
    <col min="23" max="40" width="9" style="16"/>
  </cols>
  <sheetData>
    <row r="1" spans="1:23" ht="25.5" customHeight="1">
      <c r="A1" s="4" t="s">
        <v>437</v>
      </c>
      <c r="B1" s="18"/>
      <c r="C1" s="4"/>
      <c r="D1" s="4"/>
      <c r="E1" s="18"/>
      <c r="F1" s="4"/>
      <c r="G1" s="18"/>
      <c r="H1" s="18"/>
      <c r="I1" s="18"/>
      <c r="J1" s="4"/>
      <c r="K1" s="4"/>
      <c r="L1" s="18"/>
      <c r="M1" s="18"/>
      <c r="N1" s="18"/>
      <c r="O1" s="18"/>
      <c r="P1" s="18"/>
      <c r="Q1" s="18"/>
      <c r="R1" s="18"/>
      <c r="S1" s="18"/>
      <c r="T1" s="31"/>
      <c r="U1" s="31"/>
      <c r="V1" s="18"/>
    </row>
    <row r="2" spans="1:23" ht="55.5" customHeight="1">
      <c r="A2" s="315" t="s">
        <v>438</v>
      </c>
      <c r="B2" s="315"/>
      <c r="C2" s="315"/>
      <c r="D2" s="315"/>
      <c r="E2" s="315"/>
      <c r="F2" s="316"/>
      <c r="G2" s="315"/>
      <c r="H2" s="315"/>
      <c r="I2" s="315"/>
      <c r="J2" s="316"/>
      <c r="K2" s="316"/>
      <c r="L2" s="315"/>
      <c r="M2" s="315"/>
      <c r="N2" s="317"/>
      <c r="O2" s="315"/>
      <c r="P2" s="315"/>
      <c r="Q2" s="315"/>
      <c r="R2" s="315"/>
      <c r="S2" s="315"/>
      <c r="T2" s="318"/>
      <c r="U2" s="318"/>
      <c r="V2" s="315"/>
    </row>
    <row r="3" spans="1:23" s="1" customFormat="1" ht="19.05" customHeight="1">
      <c r="A3" s="319" t="s">
        <v>2</v>
      </c>
      <c r="B3" s="320"/>
      <c r="C3" s="321"/>
      <c r="D3" s="321"/>
      <c r="E3" s="321"/>
      <c r="F3" s="321"/>
      <c r="G3" s="21"/>
      <c r="H3" s="21"/>
      <c r="I3" s="21"/>
      <c r="J3" s="20" t="s">
        <v>3</v>
      </c>
      <c r="K3" s="321"/>
      <c r="L3" s="321"/>
      <c r="M3" s="321"/>
      <c r="N3" s="321"/>
      <c r="O3" s="9" t="s">
        <v>4</v>
      </c>
      <c r="P3" s="21"/>
      <c r="Q3" s="321"/>
      <c r="R3" s="321"/>
      <c r="S3" s="321"/>
      <c r="T3" s="322"/>
      <c r="U3" s="8" t="s">
        <v>5</v>
      </c>
      <c r="V3" s="32"/>
      <c r="W3" s="16"/>
    </row>
    <row r="4" spans="1:23" s="2" customFormat="1" ht="45" customHeight="1">
      <c r="A4" s="310" t="s">
        <v>6</v>
      </c>
      <c r="B4" s="304" t="s">
        <v>7</v>
      </c>
      <c r="C4" s="304" t="s">
        <v>8</v>
      </c>
      <c r="D4" s="304" t="s">
        <v>9</v>
      </c>
      <c r="E4" s="304" t="s">
        <v>10</v>
      </c>
      <c r="F4" s="304" t="s">
        <v>11</v>
      </c>
      <c r="G4" s="311" t="s">
        <v>12</v>
      </c>
      <c r="H4" s="332" t="s">
        <v>439</v>
      </c>
      <c r="I4" s="332" t="s">
        <v>440</v>
      </c>
      <c r="J4" s="311" t="s">
        <v>13</v>
      </c>
      <c r="K4" s="311"/>
      <c r="L4" s="311"/>
      <c r="M4" s="311"/>
      <c r="N4" s="305"/>
      <c r="O4" s="311"/>
      <c r="P4" s="311"/>
      <c r="Q4" s="311"/>
      <c r="R4" s="311"/>
      <c r="S4" s="311"/>
      <c r="T4" s="304" t="s">
        <v>14</v>
      </c>
      <c r="U4" s="304" t="s">
        <v>15</v>
      </c>
      <c r="V4" s="304" t="s">
        <v>17</v>
      </c>
    </row>
    <row r="5" spans="1:23" s="2" customFormat="1" ht="20.100000000000001" customHeight="1">
      <c r="A5" s="310"/>
      <c r="B5" s="304"/>
      <c r="C5" s="304"/>
      <c r="D5" s="304"/>
      <c r="E5" s="304"/>
      <c r="F5" s="304"/>
      <c r="G5" s="311"/>
      <c r="H5" s="333"/>
      <c r="I5" s="333"/>
      <c r="J5" s="311" t="s">
        <v>18</v>
      </c>
      <c r="K5" s="314" t="s">
        <v>19</v>
      </c>
      <c r="L5" s="304" t="s">
        <v>20</v>
      </c>
      <c r="M5" s="304"/>
      <c r="N5" s="305" t="s">
        <v>21</v>
      </c>
      <c r="O5" s="306"/>
      <c r="P5" s="306"/>
      <c r="Q5" s="306" t="s">
        <v>22</v>
      </c>
      <c r="R5" s="306"/>
      <c r="S5" s="306"/>
      <c r="T5" s="304"/>
      <c r="U5" s="304"/>
      <c r="V5" s="304"/>
    </row>
    <row r="6" spans="1:23" s="2" customFormat="1" ht="19.5" customHeight="1">
      <c r="A6" s="310"/>
      <c r="B6" s="304"/>
      <c r="C6" s="304"/>
      <c r="D6" s="304"/>
      <c r="E6" s="304"/>
      <c r="F6" s="304"/>
      <c r="G6" s="311"/>
      <c r="H6" s="333"/>
      <c r="I6" s="333"/>
      <c r="J6" s="311"/>
      <c r="K6" s="314"/>
      <c r="L6" s="304"/>
      <c r="M6" s="304"/>
      <c r="N6" s="305"/>
      <c r="O6" s="306"/>
      <c r="P6" s="306"/>
      <c r="Q6" s="306"/>
      <c r="R6" s="306"/>
      <c r="S6" s="306"/>
      <c r="T6" s="304"/>
      <c r="U6" s="304"/>
      <c r="V6" s="304"/>
    </row>
    <row r="7" spans="1:23" s="2" customFormat="1" ht="18" customHeight="1">
      <c r="A7" s="310"/>
      <c r="B7" s="304"/>
      <c r="C7" s="304"/>
      <c r="D7" s="304"/>
      <c r="E7" s="304"/>
      <c r="F7" s="304"/>
      <c r="G7" s="311"/>
      <c r="H7" s="333"/>
      <c r="I7" s="333"/>
      <c r="J7" s="311"/>
      <c r="K7" s="314"/>
      <c r="L7" s="304"/>
      <c r="M7" s="304"/>
      <c r="N7" s="305"/>
      <c r="O7" s="306"/>
      <c r="P7" s="306"/>
      <c r="Q7" s="306"/>
      <c r="R7" s="306"/>
      <c r="S7" s="306"/>
      <c r="T7" s="304"/>
      <c r="U7" s="304"/>
      <c r="V7" s="304"/>
    </row>
    <row r="8" spans="1:23" s="2" customFormat="1" ht="91.05" customHeight="1">
      <c r="A8" s="310"/>
      <c r="B8" s="304"/>
      <c r="C8" s="304"/>
      <c r="D8" s="304"/>
      <c r="E8" s="304"/>
      <c r="F8" s="304"/>
      <c r="G8" s="311"/>
      <c r="H8" s="334"/>
      <c r="I8" s="334"/>
      <c r="J8" s="311"/>
      <c r="K8" s="314"/>
      <c r="L8" s="162" t="s">
        <v>23</v>
      </c>
      <c r="M8" s="162" t="s">
        <v>24</v>
      </c>
      <c r="N8" s="213" t="s">
        <v>25</v>
      </c>
      <c r="O8" s="214" t="s">
        <v>26</v>
      </c>
      <c r="P8" s="214" t="s">
        <v>27</v>
      </c>
      <c r="Q8" s="214" t="s">
        <v>25</v>
      </c>
      <c r="R8" s="214" t="s">
        <v>28</v>
      </c>
      <c r="S8" s="214" t="s">
        <v>29</v>
      </c>
      <c r="T8" s="304"/>
      <c r="U8" s="304"/>
      <c r="V8" s="304"/>
    </row>
    <row r="9" spans="1:23" s="3" customFormat="1" ht="40.950000000000003" customHeight="1">
      <c r="A9" s="310" t="s">
        <v>30</v>
      </c>
      <c r="B9" s="310"/>
      <c r="C9" s="310"/>
      <c r="D9" s="310"/>
      <c r="E9" s="310"/>
      <c r="F9" s="310"/>
      <c r="G9" s="183">
        <f>G10+G22+G28+G34</f>
        <v>10136.120000000001</v>
      </c>
      <c r="H9" s="183">
        <f>H10+H22+H28+H34</f>
        <v>5631</v>
      </c>
      <c r="I9" s="183">
        <f>I10+I22+I28+I34</f>
        <v>4505.12</v>
      </c>
      <c r="J9" s="184"/>
      <c r="K9" s="185"/>
      <c r="L9" s="162"/>
      <c r="M9" s="162"/>
      <c r="N9" s="213"/>
      <c r="O9" s="214"/>
      <c r="P9" s="214"/>
      <c r="Q9" s="214"/>
      <c r="R9" s="214"/>
      <c r="S9" s="214"/>
      <c r="T9" s="162"/>
      <c r="U9" s="162"/>
      <c r="V9" s="162"/>
    </row>
    <row r="10" spans="1:23" s="3" customFormat="1" ht="42" customHeight="1">
      <c r="A10" s="161"/>
      <c r="B10" s="304" t="s">
        <v>31</v>
      </c>
      <c r="C10" s="304"/>
      <c r="D10" s="304"/>
      <c r="E10" s="304"/>
      <c r="F10" s="312"/>
      <c r="G10" s="183">
        <f>SUM(G11:G21)</f>
        <v>6506</v>
      </c>
      <c r="H10" s="183">
        <f>SUM(H11:H21)</f>
        <v>4562</v>
      </c>
      <c r="I10" s="183">
        <f>SUM(I11:I21)</f>
        <v>1944</v>
      </c>
      <c r="J10" s="184"/>
      <c r="K10" s="185"/>
      <c r="L10" s="162"/>
      <c r="M10" s="162"/>
      <c r="N10" s="213"/>
      <c r="O10" s="214"/>
      <c r="P10" s="214"/>
      <c r="Q10" s="214" t="s">
        <v>32</v>
      </c>
      <c r="R10" s="214"/>
      <c r="S10" s="214"/>
      <c r="T10" s="162"/>
      <c r="U10" s="162"/>
      <c r="V10" s="162"/>
    </row>
    <row r="11" spans="1:23" s="153" customFormat="1" ht="63" customHeight="1">
      <c r="A11" s="167">
        <v>1</v>
      </c>
      <c r="B11" s="167" t="s">
        <v>53</v>
      </c>
      <c r="C11" s="167" t="s">
        <v>34</v>
      </c>
      <c r="D11" s="167" t="s">
        <v>54</v>
      </c>
      <c r="E11" s="167" t="s">
        <v>55</v>
      </c>
      <c r="F11" s="168" t="s">
        <v>56</v>
      </c>
      <c r="G11" s="167">
        <v>480</v>
      </c>
      <c r="H11" s="167">
        <v>480</v>
      </c>
      <c r="I11" s="167"/>
      <c r="J11" s="168" t="s">
        <v>57</v>
      </c>
      <c r="K11" s="168" t="s">
        <v>58</v>
      </c>
      <c r="L11" s="167">
        <v>15</v>
      </c>
      <c r="M11" s="167">
        <v>38</v>
      </c>
      <c r="N11" s="167">
        <v>0.1019</v>
      </c>
      <c r="O11" s="167">
        <v>2.63E-2</v>
      </c>
      <c r="P11" s="167">
        <v>7.5600000000000001E-2</v>
      </c>
      <c r="Q11" s="167">
        <v>0.3145</v>
      </c>
      <c r="R11" s="167">
        <v>7.8899999999999998E-2</v>
      </c>
      <c r="S11" s="167">
        <v>0.2356</v>
      </c>
      <c r="T11" s="167" t="s">
        <v>59</v>
      </c>
      <c r="U11" s="167" t="s">
        <v>60</v>
      </c>
      <c r="V11" s="151"/>
    </row>
    <row r="12" spans="1:23" s="59" customFormat="1" ht="219" customHeight="1">
      <c r="A12" s="167">
        <v>2</v>
      </c>
      <c r="B12" s="168" t="s">
        <v>426</v>
      </c>
      <c r="C12" s="168" t="s">
        <v>34</v>
      </c>
      <c r="D12" s="168" t="s">
        <v>152</v>
      </c>
      <c r="E12" s="168" t="s">
        <v>441</v>
      </c>
      <c r="F12" s="168" t="s">
        <v>442</v>
      </c>
      <c r="G12" s="168">
        <v>2000</v>
      </c>
      <c r="H12" s="168">
        <v>2000</v>
      </c>
      <c r="I12" s="168"/>
      <c r="J12" s="168" t="s">
        <v>443</v>
      </c>
      <c r="K12" s="168" t="s">
        <v>444</v>
      </c>
      <c r="L12" s="168">
        <v>19</v>
      </c>
      <c r="M12" s="167">
        <v>153</v>
      </c>
      <c r="N12" s="167">
        <f>O12+P12</f>
        <v>0.5665</v>
      </c>
      <c r="O12" s="167">
        <v>3.6900000000000002E-2</v>
      </c>
      <c r="P12" s="167">
        <v>0.52959999999999996</v>
      </c>
      <c r="Q12" s="167">
        <f>R12+S12</f>
        <v>1.9200999999999999</v>
      </c>
      <c r="R12" s="167">
        <v>0.12909999999999999</v>
      </c>
      <c r="S12" s="167">
        <v>1.7909999999999999</v>
      </c>
      <c r="T12" s="167" t="s">
        <v>46</v>
      </c>
      <c r="U12" s="167" t="s">
        <v>60</v>
      </c>
      <c r="V12" s="205"/>
    </row>
    <row r="13" spans="1:23" s="153" customFormat="1" ht="145.05000000000001" customHeight="1">
      <c r="A13" s="167">
        <v>3</v>
      </c>
      <c r="B13" s="167" t="s">
        <v>64</v>
      </c>
      <c r="C13" s="167" t="s">
        <v>34</v>
      </c>
      <c r="D13" s="167" t="s">
        <v>35</v>
      </c>
      <c r="E13" s="167" t="s">
        <v>36</v>
      </c>
      <c r="F13" s="168" t="s">
        <v>65</v>
      </c>
      <c r="G13" s="167">
        <v>1000</v>
      </c>
      <c r="H13" s="167">
        <v>1000</v>
      </c>
      <c r="I13" s="167"/>
      <c r="J13" s="168" t="s">
        <v>66</v>
      </c>
      <c r="K13" s="168" t="s">
        <v>67</v>
      </c>
      <c r="L13" s="167">
        <v>19</v>
      </c>
      <c r="M13" s="167">
        <v>153</v>
      </c>
      <c r="N13" s="167">
        <v>0.13</v>
      </c>
      <c r="O13" s="167">
        <v>0.03</v>
      </c>
      <c r="P13" s="167">
        <v>0.1</v>
      </c>
      <c r="Q13" s="167">
        <v>0.4</v>
      </c>
      <c r="R13" s="167">
        <v>0.1</v>
      </c>
      <c r="S13" s="167">
        <v>0.3</v>
      </c>
      <c r="T13" s="167" t="s">
        <v>68</v>
      </c>
      <c r="U13" s="167" t="s">
        <v>36</v>
      </c>
      <c r="V13" s="151"/>
    </row>
    <row r="14" spans="1:23" s="153" customFormat="1" ht="139.94999999999999" customHeight="1">
      <c r="A14" s="167">
        <v>4</v>
      </c>
      <c r="B14" s="167" t="s">
        <v>69</v>
      </c>
      <c r="C14" s="167" t="s">
        <v>34</v>
      </c>
      <c r="D14" s="167" t="s">
        <v>35</v>
      </c>
      <c r="E14" s="167" t="s">
        <v>36</v>
      </c>
      <c r="F14" s="168" t="s">
        <v>70</v>
      </c>
      <c r="G14" s="167">
        <v>573</v>
      </c>
      <c r="H14" s="167">
        <v>452</v>
      </c>
      <c r="I14" s="167">
        <v>121</v>
      </c>
      <c r="J14" s="168" t="s">
        <v>71</v>
      </c>
      <c r="K14" s="168" t="s">
        <v>72</v>
      </c>
      <c r="L14" s="167">
        <v>19</v>
      </c>
      <c r="M14" s="167">
        <v>153</v>
      </c>
      <c r="N14" s="167">
        <v>0.16</v>
      </c>
      <c r="O14" s="167">
        <v>0.04</v>
      </c>
      <c r="P14" s="167">
        <v>0.12</v>
      </c>
      <c r="Q14" s="167">
        <v>0.47</v>
      </c>
      <c r="R14" s="167">
        <v>0.11</v>
      </c>
      <c r="S14" s="167">
        <v>0.36</v>
      </c>
      <c r="T14" s="167" t="s">
        <v>73</v>
      </c>
      <c r="U14" s="167" t="s">
        <v>36</v>
      </c>
      <c r="V14" s="151"/>
    </row>
    <row r="15" spans="1:23" s="153" customFormat="1" ht="117" customHeight="1">
      <c r="A15" s="167">
        <v>5</v>
      </c>
      <c r="B15" s="167" t="s">
        <v>74</v>
      </c>
      <c r="C15" s="167" t="s">
        <v>34</v>
      </c>
      <c r="D15" s="167" t="s">
        <v>35</v>
      </c>
      <c r="E15" s="167" t="s">
        <v>75</v>
      </c>
      <c r="F15" s="168" t="s">
        <v>76</v>
      </c>
      <c r="G15" s="167">
        <v>200</v>
      </c>
      <c r="H15" s="167"/>
      <c r="I15" s="167">
        <v>200</v>
      </c>
      <c r="J15" s="168" t="s">
        <v>77</v>
      </c>
      <c r="K15" s="168" t="s">
        <v>67</v>
      </c>
      <c r="L15" s="167">
        <v>19</v>
      </c>
      <c r="M15" s="167">
        <v>153</v>
      </c>
      <c r="N15" s="167">
        <v>0.06</v>
      </c>
      <c r="O15" s="167">
        <v>0.01</v>
      </c>
      <c r="P15" s="167">
        <v>0.05</v>
      </c>
      <c r="Q15" s="167">
        <v>0.18</v>
      </c>
      <c r="R15" s="167">
        <v>0.03</v>
      </c>
      <c r="S15" s="167">
        <v>0.15</v>
      </c>
      <c r="T15" s="167" t="s">
        <v>73</v>
      </c>
      <c r="U15" s="167" t="s">
        <v>75</v>
      </c>
      <c r="V15" s="151"/>
    </row>
    <row r="16" spans="1:23" s="153" customFormat="1" ht="226.05" customHeight="1">
      <c r="A16" s="167">
        <v>6</v>
      </c>
      <c r="B16" s="167" t="s">
        <v>124</v>
      </c>
      <c r="C16" s="167" t="s">
        <v>125</v>
      </c>
      <c r="D16" s="167" t="s">
        <v>35</v>
      </c>
      <c r="E16" s="167" t="s">
        <v>36</v>
      </c>
      <c r="F16" s="168" t="s">
        <v>126</v>
      </c>
      <c r="G16" s="167">
        <v>200</v>
      </c>
      <c r="H16" s="167"/>
      <c r="I16" s="167">
        <v>200</v>
      </c>
      <c r="J16" s="168" t="s">
        <v>127</v>
      </c>
      <c r="K16" s="168" t="s">
        <v>128</v>
      </c>
      <c r="L16" s="167">
        <v>19</v>
      </c>
      <c r="M16" s="167">
        <v>153</v>
      </c>
      <c r="N16" s="167">
        <v>5.4999999999999997E-3</v>
      </c>
      <c r="O16" s="167">
        <v>2.0999999999999999E-3</v>
      </c>
      <c r="P16" s="167">
        <v>3.3999999999999998E-3</v>
      </c>
      <c r="Q16" s="167">
        <v>1.8200000000000001E-2</v>
      </c>
      <c r="R16" s="167">
        <v>6.3E-3</v>
      </c>
      <c r="S16" s="167">
        <v>1.1900000000000001E-2</v>
      </c>
      <c r="T16" s="167" t="s">
        <v>46</v>
      </c>
      <c r="U16" s="167" t="s">
        <v>129</v>
      </c>
      <c r="V16" s="151"/>
    </row>
    <row r="17" spans="1:40" s="153" customFormat="1" ht="109.05" customHeight="1">
      <c r="A17" s="167">
        <v>7</v>
      </c>
      <c r="B17" s="167" t="s">
        <v>130</v>
      </c>
      <c r="C17" s="167" t="s">
        <v>34</v>
      </c>
      <c r="D17" s="167" t="s">
        <v>35</v>
      </c>
      <c r="E17" s="167" t="s">
        <v>36</v>
      </c>
      <c r="F17" s="168" t="s">
        <v>131</v>
      </c>
      <c r="G17" s="167">
        <v>650</v>
      </c>
      <c r="H17" s="167"/>
      <c r="I17" s="167">
        <v>650</v>
      </c>
      <c r="J17" s="168" t="s">
        <v>132</v>
      </c>
      <c r="K17" s="168" t="s">
        <v>133</v>
      </c>
      <c r="L17" s="167">
        <v>19</v>
      </c>
      <c r="M17" s="167">
        <v>153</v>
      </c>
      <c r="N17" s="167">
        <v>5.2699999999999997E-2</v>
      </c>
      <c r="O17" s="167">
        <v>3.3E-3</v>
      </c>
      <c r="P17" s="167">
        <v>4.9399999999999999E-2</v>
      </c>
      <c r="Q17" s="167">
        <v>3.6200000000000003E-2</v>
      </c>
      <c r="R17" s="167">
        <v>1.15E-2</v>
      </c>
      <c r="S17" s="167">
        <v>2.47E-2</v>
      </c>
      <c r="T17" s="167" t="s">
        <v>46</v>
      </c>
      <c r="U17" s="167" t="s">
        <v>129</v>
      </c>
      <c r="V17" s="151"/>
    </row>
    <row r="18" spans="1:40" s="153" customFormat="1" ht="109.05" customHeight="1">
      <c r="A18" s="167">
        <v>8</v>
      </c>
      <c r="B18" s="167" t="s">
        <v>134</v>
      </c>
      <c r="C18" s="167" t="s">
        <v>34</v>
      </c>
      <c r="D18" s="167" t="s">
        <v>35</v>
      </c>
      <c r="E18" s="167" t="s">
        <v>36</v>
      </c>
      <c r="F18" s="168" t="s">
        <v>135</v>
      </c>
      <c r="G18" s="167">
        <v>250</v>
      </c>
      <c r="H18" s="167"/>
      <c r="I18" s="167">
        <v>250</v>
      </c>
      <c r="J18" s="168" t="s">
        <v>136</v>
      </c>
      <c r="K18" s="168" t="s">
        <v>137</v>
      </c>
      <c r="L18" s="167"/>
      <c r="M18" s="167">
        <v>12</v>
      </c>
      <c r="N18" s="167">
        <v>6.8999999999999999E-3</v>
      </c>
      <c r="O18" s="167">
        <v>5.0000000000000001E-4</v>
      </c>
      <c r="P18" s="167">
        <v>6.4000000000000003E-3</v>
      </c>
      <c r="Q18" s="167">
        <v>2.07E-2</v>
      </c>
      <c r="R18" s="167">
        <v>1.5E-3</v>
      </c>
      <c r="S18" s="167">
        <v>1.9199999999999998E-2</v>
      </c>
      <c r="T18" s="167" t="s">
        <v>46</v>
      </c>
      <c r="U18" s="167" t="s">
        <v>129</v>
      </c>
      <c r="V18" s="151"/>
    </row>
    <row r="19" spans="1:40" s="153" customFormat="1" ht="43.95" customHeight="1">
      <c r="A19" s="167">
        <v>9</v>
      </c>
      <c r="B19" s="167" t="s">
        <v>172</v>
      </c>
      <c r="C19" s="167" t="s">
        <v>34</v>
      </c>
      <c r="D19" s="167" t="s">
        <v>168</v>
      </c>
      <c r="E19" s="167" t="s">
        <v>173</v>
      </c>
      <c r="F19" s="168" t="s">
        <v>174</v>
      </c>
      <c r="G19" s="167">
        <v>630</v>
      </c>
      <c r="H19" s="167">
        <v>630</v>
      </c>
      <c r="I19" s="167"/>
      <c r="J19" s="168" t="s">
        <v>175</v>
      </c>
      <c r="K19" s="168"/>
      <c r="L19" s="167">
        <v>19</v>
      </c>
      <c r="M19" s="167">
        <v>153</v>
      </c>
      <c r="N19" s="167">
        <f>O19+P19</f>
        <v>0.5665</v>
      </c>
      <c r="O19" s="167">
        <v>3.6900000000000002E-2</v>
      </c>
      <c r="P19" s="167">
        <v>0.52959999999999996</v>
      </c>
      <c r="Q19" s="167">
        <f>R19+S19</f>
        <v>1.9200999999999999</v>
      </c>
      <c r="R19" s="167">
        <v>0.12909999999999999</v>
      </c>
      <c r="S19" s="167">
        <v>1.7909999999999999</v>
      </c>
      <c r="T19" s="167" t="s">
        <v>46</v>
      </c>
      <c r="U19" s="167" t="s">
        <v>176</v>
      </c>
      <c r="V19" s="151"/>
    </row>
    <row r="20" spans="1:40" s="153" customFormat="1" ht="43.95" customHeight="1">
      <c r="A20" s="167"/>
      <c r="B20" s="167"/>
      <c r="C20" s="167"/>
      <c r="D20" s="167"/>
      <c r="E20" s="167"/>
      <c r="F20" s="168"/>
      <c r="G20" s="167"/>
      <c r="H20" s="167"/>
      <c r="I20" s="167"/>
      <c r="J20" s="168"/>
      <c r="K20" s="168"/>
      <c r="L20" s="167"/>
      <c r="M20" s="167"/>
      <c r="N20" s="167"/>
      <c r="O20" s="167"/>
      <c r="P20" s="167"/>
      <c r="Q20" s="167"/>
      <c r="R20" s="167"/>
      <c r="S20" s="167"/>
      <c r="T20" s="167"/>
      <c r="U20" s="167"/>
      <c r="V20" s="151"/>
    </row>
    <row r="21" spans="1:40" s="11" customFormat="1" ht="148.05000000000001" customHeight="1">
      <c r="A21" s="167">
        <v>10</v>
      </c>
      <c r="B21" s="167" t="s">
        <v>188</v>
      </c>
      <c r="C21" s="168" t="s">
        <v>34</v>
      </c>
      <c r="D21" s="168" t="s">
        <v>152</v>
      </c>
      <c r="E21" s="167" t="s">
        <v>173</v>
      </c>
      <c r="F21" s="168" t="s">
        <v>189</v>
      </c>
      <c r="G21" s="167">
        <v>523</v>
      </c>
      <c r="H21" s="167"/>
      <c r="I21" s="167">
        <v>523</v>
      </c>
      <c r="J21" s="168" t="s">
        <v>190</v>
      </c>
      <c r="K21" s="168" t="s">
        <v>191</v>
      </c>
      <c r="L21" s="167" t="s">
        <v>68</v>
      </c>
      <c r="M21" s="167" t="s">
        <v>192</v>
      </c>
      <c r="N21" s="172">
        <v>19</v>
      </c>
      <c r="O21" s="172">
        <v>153</v>
      </c>
      <c r="P21" s="221">
        <v>0.5665</v>
      </c>
      <c r="Q21" s="221">
        <v>1.9200999999999999</v>
      </c>
      <c r="R21" s="221"/>
      <c r="S21" s="207"/>
      <c r="T21" s="172" t="s">
        <v>59</v>
      </c>
      <c r="U21" s="172" t="s">
        <v>193</v>
      </c>
      <c r="V21" s="207"/>
    </row>
    <row r="22" spans="1:40" s="152" customFormat="1" ht="40.950000000000003" customHeight="1">
      <c r="A22" s="170"/>
      <c r="B22" s="313" t="s">
        <v>194</v>
      </c>
      <c r="C22" s="313"/>
      <c r="D22" s="313"/>
      <c r="E22" s="313"/>
      <c r="F22" s="313"/>
      <c r="G22" s="170">
        <f>SUM(G23:G27)</f>
        <v>1978</v>
      </c>
      <c r="H22" s="170">
        <f>SUM(H23:H27)</f>
        <v>527</v>
      </c>
      <c r="I22" s="170">
        <f>SUM(I24:I27)</f>
        <v>1451</v>
      </c>
      <c r="J22" s="169"/>
      <c r="K22" s="169"/>
      <c r="L22" s="170"/>
      <c r="M22" s="170"/>
      <c r="N22" s="170"/>
      <c r="O22" s="170"/>
      <c r="P22" s="170"/>
      <c r="Q22" s="170"/>
      <c r="R22" s="170"/>
      <c r="S22" s="170"/>
      <c r="T22" s="170"/>
      <c r="U22" s="170"/>
      <c r="V22" s="186"/>
    </row>
    <row r="23" spans="1:40" s="11" customFormat="1" ht="96" customHeight="1">
      <c r="A23" s="167">
        <v>11</v>
      </c>
      <c r="B23" s="167" t="s">
        <v>318</v>
      </c>
      <c r="C23" s="167" t="s">
        <v>34</v>
      </c>
      <c r="D23" s="167" t="s">
        <v>152</v>
      </c>
      <c r="E23" s="167" t="s">
        <v>319</v>
      </c>
      <c r="F23" s="168" t="s">
        <v>320</v>
      </c>
      <c r="G23" s="167">
        <v>227</v>
      </c>
      <c r="H23" s="167">
        <v>227</v>
      </c>
      <c r="I23" s="249"/>
      <c r="J23" s="176" t="s">
        <v>321</v>
      </c>
      <c r="K23" s="168"/>
      <c r="L23" s="167"/>
      <c r="M23" s="167"/>
      <c r="N23" s="151">
        <v>0.01</v>
      </c>
      <c r="O23" s="215">
        <v>0</v>
      </c>
      <c r="P23" s="215">
        <v>0</v>
      </c>
      <c r="Q23" s="215">
        <v>0.01</v>
      </c>
      <c r="R23" s="215">
        <v>0</v>
      </c>
      <c r="S23" s="215" t="s">
        <v>322</v>
      </c>
      <c r="T23" s="167" t="s">
        <v>323</v>
      </c>
      <c r="U23" s="167" t="s">
        <v>324</v>
      </c>
    </row>
    <row r="24" spans="1:40" s="156" customFormat="1" ht="166.05" customHeight="1">
      <c r="A24" s="167">
        <v>12</v>
      </c>
      <c r="B24" s="167" t="s">
        <v>256</v>
      </c>
      <c r="C24" s="167" t="s">
        <v>34</v>
      </c>
      <c r="D24" s="167" t="s">
        <v>152</v>
      </c>
      <c r="E24" s="167" t="s">
        <v>173</v>
      </c>
      <c r="F24" s="168" t="s">
        <v>257</v>
      </c>
      <c r="G24" s="167">
        <v>51</v>
      </c>
      <c r="H24" s="167"/>
      <c r="I24" s="167">
        <v>51</v>
      </c>
      <c r="J24" s="168" t="s">
        <v>258</v>
      </c>
      <c r="K24" s="168" t="s">
        <v>259</v>
      </c>
      <c r="L24" s="167">
        <v>19</v>
      </c>
      <c r="M24" s="167">
        <v>153</v>
      </c>
      <c r="N24" s="167">
        <f>O24+P24</f>
        <v>0.5665</v>
      </c>
      <c r="O24" s="167">
        <v>3.6900000000000002E-2</v>
      </c>
      <c r="P24" s="167">
        <v>0.52959999999999996</v>
      </c>
      <c r="Q24" s="167">
        <f>R24+S24</f>
        <v>1.9200999999999999</v>
      </c>
      <c r="R24" s="167">
        <v>0.12909999999999999</v>
      </c>
      <c r="S24" s="167">
        <v>1.7909999999999999</v>
      </c>
      <c r="T24" s="167" t="s">
        <v>260</v>
      </c>
      <c r="U24" s="167" t="s">
        <v>260</v>
      </c>
      <c r="V24" s="233"/>
      <c r="X24" s="12"/>
      <c r="Y24" s="12"/>
      <c r="Z24" s="12"/>
      <c r="AA24" s="12"/>
      <c r="AB24" s="12"/>
      <c r="AC24" s="12"/>
      <c r="AD24" s="12"/>
      <c r="AE24" s="12"/>
      <c r="AF24" s="12"/>
      <c r="AG24" s="12"/>
      <c r="AH24" s="12"/>
      <c r="AI24" s="12"/>
      <c r="AJ24" s="12"/>
      <c r="AK24" s="12"/>
      <c r="AL24" s="12"/>
      <c r="AM24" s="12"/>
      <c r="AN24" s="12"/>
    </row>
    <row r="25" spans="1:40" s="155" customFormat="1" ht="97.05" customHeight="1">
      <c r="A25" s="167">
        <v>13</v>
      </c>
      <c r="B25" s="167" t="s">
        <v>366</v>
      </c>
      <c r="C25" s="167" t="s">
        <v>34</v>
      </c>
      <c r="D25" s="167">
        <v>2024</v>
      </c>
      <c r="E25" s="151" t="s">
        <v>142</v>
      </c>
      <c r="F25" s="168" t="s">
        <v>367</v>
      </c>
      <c r="G25" s="175">
        <v>400</v>
      </c>
      <c r="H25" s="175">
        <v>300</v>
      </c>
      <c r="I25" s="175">
        <v>100</v>
      </c>
      <c r="J25" s="176" t="s">
        <v>368</v>
      </c>
      <c r="K25" s="192">
        <v>1</v>
      </c>
      <c r="L25" s="188">
        <v>15</v>
      </c>
      <c r="M25" s="188">
        <v>5647</v>
      </c>
      <c r="N25" s="188">
        <v>487</v>
      </c>
      <c r="O25" s="188">
        <v>516</v>
      </c>
      <c r="P25" s="188">
        <v>22476</v>
      </c>
      <c r="Q25" s="188">
        <v>1601</v>
      </c>
      <c r="R25" s="188">
        <v>20875</v>
      </c>
      <c r="S25" s="167" t="s">
        <v>369</v>
      </c>
      <c r="T25" s="167" t="s">
        <v>142</v>
      </c>
      <c r="U25" s="167" t="s">
        <v>370</v>
      </c>
      <c r="V25" s="167"/>
    </row>
    <row r="26" spans="1:40" s="11" customFormat="1" ht="111" customHeight="1">
      <c r="A26" s="167">
        <v>14</v>
      </c>
      <c r="B26" s="167" t="s">
        <v>371</v>
      </c>
      <c r="C26" s="168" t="s">
        <v>34</v>
      </c>
      <c r="D26" s="168" t="s">
        <v>152</v>
      </c>
      <c r="E26" s="167" t="s">
        <v>173</v>
      </c>
      <c r="F26" s="168" t="s">
        <v>372</v>
      </c>
      <c r="G26" s="167">
        <v>1000</v>
      </c>
      <c r="H26" s="167"/>
      <c r="I26" s="167">
        <v>1000</v>
      </c>
      <c r="J26" s="168" t="s">
        <v>373</v>
      </c>
      <c r="K26" s="168" t="s">
        <v>373</v>
      </c>
      <c r="L26" s="167"/>
      <c r="M26" s="167">
        <v>10</v>
      </c>
      <c r="N26" s="167">
        <v>0.55679999999999996</v>
      </c>
      <c r="O26" s="216"/>
      <c r="P26" s="216">
        <v>0.55679999999999996</v>
      </c>
      <c r="Q26" s="216">
        <v>1.5504</v>
      </c>
      <c r="R26" s="216"/>
      <c r="S26" s="216">
        <v>1.5504</v>
      </c>
      <c r="T26" s="193" t="s">
        <v>374</v>
      </c>
      <c r="U26" s="193" t="s">
        <v>375</v>
      </c>
      <c r="V26" s="207"/>
    </row>
    <row r="27" spans="1:40" s="11" customFormat="1" ht="255" customHeight="1">
      <c r="A27" s="167">
        <v>15</v>
      </c>
      <c r="B27" s="167" t="s">
        <v>376</v>
      </c>
      <c r="C27" s="168" t="s">
        <v>34</v>
      </c>
      <c r="D27" s="168" t="s">
        <v>152</v>
      </c>
      <c r="E27" s="167" t="s">
        <v>173</v>
      </c>
      <c r="F27" s="168" t="s">
        <v>377</v>
      </c>
      <c r="G27" s="167">
        <v>300</v>
      </c>
      <c r="H27" s="167"/>
      <c r="I27" s="167">
        <v>300</v>
      </c>
      <c r="J27" s="168" t="s">
        <v>378</v>
      </c>
      <c r="K27" s="168" t="s">
        <v>379</v>
      </c>
      <c r="L27" s="167">
        <v>19</v>
      </c>
      <c r="M27" s="167">
        <v>153</v>
      </c>
      <c r="N27" s="167">
        <f>O27+P27</f>
        <v>0.5665</v>
      </c>
      <c r="O27" s="216">
        <v>3.6900000000000002E-2</v>
      </c>
      <c r="P27" s="216">
        <v>0.52959999999999996</v>
      </c>
      <c r="Q27" s="216">
        <f>R27+S27</f>
        <v>1.9200999999999999</v>
      </c>
      <c r="R27" s="216">
        <v>0.12909999999999999</v>
      </c>
      <c r="S27" s="216">
        <v>1.7909999999999999</v>
      </c>
      <c r="T27" s="193" t="s">
        <v>374</v>
      </c>
      <c r="U27" s="193" t="s">
        <v>380</v>
      </c>
      <c r="V27" s="207"/>
    </row>
    <row r="28" spans="1:40" s="157" customFormat="1" ht="34.950000000000003" customHeight="1">
      <c r="A28" s="170"/>
      <c r="B28" s="307" t="s">
        <v>381</v>
      </c>
      <c r="C28" s="308"/>
      <c r="D28" s="308"/>
      <c r="E28" s="308"/>
      <c r="F28" s="309"/>
      <c r="G28" s="251">
        <f>SUM(G29:G33)</f>
        <v>720.12</v>
      </c>
      <c r="H28" s="251">
        <f>SUM(H29:H33)</f>
        <v>0</v>
      </c>
      <c r="I28" s="251">
        <f>SUM(I29:I33)</f>
        <v>720.12</v>
      </c>
      <c r="J28" s="194"/>
      <c r="K28" s="194"/>
      <c r="L28" s="178"/>
      <c r="M28" s="178"/>
      <c r="N28" s="217"/>
      <c r="O28" s="218"/>
      <c r="P28" s="218"/>
      <c r="Q28" s="218"/>
      <c r="R28" s="218"/>
      <c r="S28" s="218"/>
      <c r="T28" s="195"/>
      <c r="U28" s="195"/>
      <c r="V28" s="178"/>
      <c r="W28" s="208"/>
      <c r="X28" s="208"/>
      <c r="Y28" s="208"/>
      <c r="Z28" s="208"/>
      <c r="AA28" s="208"/>
      <c r="AB28" s="208"/>
      <c r="AC28" s="208"/>
      <c r="AD28" s="208"/>
      <c r="AE28" s="208"/>
      <c r="AF28" s="208"/>
      <c r="AG28" s="208"/>
      <c r="AH28" s="208"/>
      <c r="AI28" s="208"/>
      <c r="AJ28" s="208"/>
      <c r="AK28" s="208"/>
      <c r="AL28" s="208"/>
      <c r="AM28" s="208"/>
      <c r="AN28" s="208"/>
    </row>
    <row r="29" spans="1:40" s="153" customFormat="1" ht="67.05" customHeight="1">
      <c r="A29" s="167">
        <v>16</v>
      </c>
      <c r="B29" s="167" t="s">
        <v>389</v>
      </c>
      <c r="C29" s="167" t="s">
        <v>34</v>
      </c>
      <c r="D29" s="167" t="s">
        <v>383</v>
      </c>
      <c r="E29" s="167" t="s">
        <v>384</v>
      </c>
      <c r="F29" s="168" t="s">
        <v>389</v>
      </c>
      <c r="G29" s="167">
        <v>50</v>
      </c>
      <c r="H29" s="167"/>
      <c r="I29" s="167">
        <v>50</v>
      </c>
      <c r="J29" s="168" t="s">
        <v>390</v>
      </c>
      <c r="K29" s="168"/>
      <c r="L29" s="167"/>
      <c r="M29" s="167"/>
      <c r="N29" s="167"/>
      <c r="O29" s="167"/>
      <c r="P29" s="167"/>
      <c r="Q29" s="167"/>
      <c r="R29" s="167"/>
      <c r="S29" s="167"/>
      <c r="T29" s="167"/>
      <c r="U29" s="167"/>
      <c r="V29" s="151"/>
    </row>
    <row r="30" spans="1:40" s="158" customFormat="1" ht="289.95" customHeight="1">
      <c r="A30" s="167">
        <v>17</v>
      </c>
      <c r="B30" s="175" t="s">
        <v>381</v>
      </c>
      <c r="C30" s="175" t="s">
        <v>391</v>
      </c>
      <c r="D30" s="175" t="s">
        <v>152</v>
      </c>
      <c r="E30" s="175" t="s">
        <v>392</v>
      </c>
      <c r="F30" s="176" t="s">
        <v>393</v>
      </c>
      <c r="G30" s="175">
        <v>178</v>
      </c>
      <c r="H30" s="175"/>
      <c r="I30" s="175">
        <v>178</v>
      </c>
      <c r="J30" s="176" t="s">
        <v>394</v>
      </c>
      <c r="K30" s="176"/>
      <c r="L30" s="167">
        <v>19</v>
      </c>
      <c r="M30" s="167">
        <v>153</v>
      </c>
      <c r="N30" s="167">
        <f>O30+P30</f>
        <v>0.5665</v>
      </c>
      <c r="O30" s="216">
        <v>3.6900000000000002E-2</v>
      </c>
      <c r="P30" s="216">
        <v>0.52959999999999996</v>
      </c>
      <c r="Q30" s="216">
        <f>R30+S30</f>
        <v>1.9200999999999999</v>
      </c>
      <c r="R30" s="216">
        <v>0.12909999999999999</v>
      </c>
      <c r="S30" s="216">
        <v>1.7909999999999999</v>
      </c>
      <c r="T30" s="172" t="s">
        <v>396</v>
      </c>
      <c r="U30" s="172" t="s">
        <v>396</v>
      </c>
      <c r="V30" s="209"/>
      <c r="W30" s="210"/>
      <c r="X30" s="210"/>
      <c r="Y30" s="210"/>
      <c r="Z30" s="210"/>
      <c r="AA30" s="210"/>
      <c r="AB30" s="210"/>
      <c r="AC30" s="210"/>
      <c r="AD30" s="210"/>
      <c r="AE30" s="210"/>
      <c r="AF30" s="210"/>
      <c r="AG30" s="210"/>
      <c r="AH30" s="210"/>
      <c r="AI30" s="210"/>
      <c r="AJ30" s="210"/>
      <c r="AK30" s="210"/>
    </row>
    <row r="31" spans="1:40" s="154" customFormat="1" ht="106.05" customHeight="1">
      <c r="A31" s="167">
        <v>18</v>
      </c>
      <c r="B31" s="175" t="s">
        <v>382</v>
      </c>
      <c r="C31" s="176" t="s">
        <v>34</v>
      </c>
      <c r="D31" s="176" t="s">
        <v>152</v>
      </c>
      <c r="E31" s="175" t="s">
        <v>397</v>
      </c>
      <c r="F31" s="176" t="s">
        <v>445</v>
      </c>
      <c r="G31" s="175">
        <v>210</v>
      </c>
      <c r="H31" s="175"/>
      <c r="I31" s="175">
        <v>210</v>
      </c>
      <c r="J31" s="176" t="s">
        <v>399</v>
      </c>
      <c r="K31" s="176" t="s">
        <v>399</v>
      </c>
      <c r="L31" s="167">
        <v>19</v>
      </c>
      <c r="M31" s="167">
        <v>153</v>
      </c>
      <c r="N31" s="167">
        <f>O31+P31</f>
        <v>0.5665</v>
      </c>
      <c r="O31" s="216">
        <v>3.6900000000000002E-2</v>
      </c>
      <c r="P31" s="216">
        <v>0.52959999999999996</v>
      </c>
      <c r="Q31" s="216">
        <f>R31+S31</f>
        <v>1.9200999999999999</v>
      </c>
      <c r="R31" s="216">
        <v>0.12909999999999999</v>
      </c>
      <c r="S31" s="216">
        <v>1.7909999999999999</v>
      </c>
      <c r="T31" s="175" t="s">
        <v>400</v>
      </c>
      <c r="U31" s="175" t="s">
        <v>401</v>
      </c>
      <c r="V31" s="190"/>
    </row>
    <row r="32" spans="1:40" s="152" customFormat="1" ht="90" customHeight="1">
      <c r="A32" s="167">
        <v>19</v>
      </c>
      <c r="B32" s="175" t="s">
        <v>402</v>
      </c>
      <c r="C32" s="176" t="s">
        <v>34</v>
      </c>
      <c r="D32" s="176" t="s">
        <v>152</v>
      </c>
      <c r="E32" s="175" t="s">
        <v>173</v>
      </c>
      <c r="F32" s="176" t="s">
        <v>403</v>
      </c>
      <c r="G32" s="252">
        <v>112.32</v>
      </c>
      <c r="H32" s="252"/>
      <c r="I32" s="252">
        <v>112.32</v>
      </c>
      <c r="J32" s="176" t="s">
        <v>394</v>
      </c>
      <c r="K32" s="176" t="s">
        <v>404</v>
      </c>
      <c r="L32" s="167">
        <v>19</v>
      </c>
      <c r="M32" s="167">
        <v>153</v>
      </c>
      <c r="N32" s="167">
        <f>O32+P32</f>
        <v>0.5665</v>
      </c>
      <c r="O32" s="216">
        <v>3.6900000000000002E-2</v>
      </c>
      <c r="P32" s="216">
        <v>0.52959999999999996</v>
      </c>
      <c r="Q32" s="216">
        <f>R32+S32</f>
        <v>1.9200999999999999</v>
      </c>
      <c r="R32" s="216">
        <v>0.12909999999999999</v>
      </c>
      <c r="S32" s="216">
        <v>1.7909999999999999</v>
      </c>
      <c r="T32" s="175" t="s">
        <v>405</v>
      </c>
      <c r="U32" s="175" t="s">
        <v>406</v>
      </c>
      <c r="V32" s="186"/>
    </row>
    <row r="33" spans="1:22" s="11" customFormat="1" ht="111" customHeight="1">
      <c r="A33" s="167">
        <v>20</v>
      </c>
      <c r="B33" s="175" t="s">
        <v>407</v>
      </c>
      <c r="C33" s="176" t="s">
        <v>391</v>
      </c>
      <c r="D33" s="176" t="s">
        <v>152</v>
      </c>
      <c r="E33" s="175" t="s">
        <v>392</v>
      </c>
      <c r="F33" s="176" t="s">
        <v>408</v>
      </c>
      <c r="G33" s="175">
        <v>169.8</v>
      </c>
      <c r="H33" s="175"/>
      <c r="I33" s="175">
        <v>169.8</v>
      </c>
      <c r="J33" s="176" t="s">
        <v>409</v>
      </c>
      <c r="K33" s="176"/>
      <c r="L33" s="167">
        <v>19</v>
      </c>
      <c r="M33" s="167">
        <v>153</v>
      </c>
      <c r="N33" s="167">
        <f>O33+P33</f>
        <v>0.5665</v>
      </c>
      <c r="O33" s="216">
        <v>3.6900000000000002E-2</v>
      </c>
      <c r="P33" s="216">
        <v>0.52959999999999996</v>
      </c>
      <c r="Q33" s="216">
        <f>R33+S33</f>
        <v>1.9200999999999999</v>
      </c>
      <c r="R33" s="216">
        <v>0.12909999999999999</v>
      </c>
      <c r="S33" s="216">
        <v>1.7909999999999999</v>
      </c>
      <c r="T33" s="175" t="s">
        <v>395</v>
      </c>
      <c r="U33" s="175" t="s">
        <v>395</v>
      </c>
      <c r="V33" s="207"/>
    </row>
    <row r="34" spans="1:22" ht="28.95" customHeight="1">
      <c r="A34" s="167"/>
      <c r="B34" s="307" t="s">
        <v>410</v>
      </c>
      <c r="C34" s="308"/>
      <c r="D34" s="308"/>
      <c r="E34" s="308"/>
      <c r="F34" s="309"/>
      <c r="G34" s="253">
        <f>G35+G36+G37</f>
        <v>932</v>
      </c>
      <c r="H34" s="253">
        <f>H35+H36+H37</f>
        <v>542</v>
      </c>
      <c r="I34" s="253">
        <f>I35+I36+I37</f>
        <v>390</v>
      </c>
      <c r="J34" s="199"/>
      <c r="K34" s="199"/>
      <c r="L34" s="211"/>
      <c r="M34" s="211"/>
      <c r="N34" s="219"/>
      <c r="O34" s="220"/>
      <c r="P34" s="220"/>
      <c r="Q34" s="220"/>
      <c r="R34" s="220"/>
      <c r="S34" s="220"/>
      <c r="T34" s="200"/>
      <c r="U34" s="200"/>
      <c r="V34" s="211"/>
    </row>
    <row r="35" spans="1:22" s="154" customFormat="1" ht="42" customHeight="1">
      <c r="A35" s="167">
        <v>21</v>
      </c>
      <c r="B35" s="172" t="s">
        <v>411</v>
      </c>
      <c r="C35" s="172" t="s">
        <v>391</v>
      </c>
      <c r="D35" s="172" t="s">
        <v>383</v>
      </c>
      <c r="E35" s="172"/>
      <c r="F35" s="171" t="s">
        <v>412</v>
      </c>
      <c r="G35" s="172">
        <v>542</v>
      </c>
      <c r="H35" s="172">
        <v>542</v>
      </c>
      <c r="I35" s="172"/>
      <c r="J35" s="171" t="s">
        <v>413</v>
      </c>
      <c r="K35" s="171" t="s">
        <v>413</v>
      </c>
      <c r="L35" s="172">
        <v>19</v>
      </c>
      <c r="M35" s="172">
        <v>153</v>
      </c>
      <c r="N35" s="221">
        <v>0.1019</v>
      </c>
      <c r="O35" s="221">
        <v>0.1019</v>
      </c>
      <c r="P35" s="222"/>
      <c r="Q35" s="223">
        <v>0.39850000000000002</v>
      </c>
      <c r="R35" s="223">
        <v>0.39850000000000002</v>
      </c>
      <c r="S35" s="222"/>
      <c r="T35" s="172" t="s">
        <v>59</v>
      </c>
      <c r="U35" s="172" t="s">
        <v>414</v>
      </c>
      <c r="V35" s="190"/>
    </row>
    <row r="36" spans="1:22" s="11" customFormat="1" ht="64.05" customHeight="1">
      <c r="A36" s="167">
        <v>22</v>
      </c>
      <c r="B36" s="172" t="s">
        <v>415</v>
      </c>
      <c r="C36" s="172" t="s">
        <v>34</v>
      </c>
      <c r="D36" s="172" t="s">
        <v>383</v>
      </c>
      <c r="E36" s="172" t="s">
        <v>173</v>
      </c>
      <c r="F36" s="172" t="s">
        <v>416</v>
      </c>
      <c r="G36" s="172">
        <v>240</v>
      </c>
      <c r="H36" s="172"/>
      <c r="I36" s="172">
        <v>240</v>
      </c>
      <c r="J36" s="172" t="s">
        <v>417</v>
      </c>
      <c r="K36" s="172" t="s">
        <v>418</v>
      </c>
      <c r="L36" s="167">
        <v>19</v>
      </c>
      <c r="M36" s="167">
        <v>153</v>
      </c>
      <c r="N36" s="167">
        <f>O36+P36</f>
        <v>0.5665</v>
      </c>
      <c r="O36" s="216">
        <v>3.6900000000000002E-2</v>
      </c>
      <c r="P36" s="216">
        <v>0.52959999999999996</v>
      </c>
      <c r="Q36" s="216">
        <f>R36+S36</f>
        <v>1.9200999999999999</v>
      </c>
      <c r="R36" s="216">
        <v>0.12909999999999999</v>
      </c>
      <c r="S36" s="216">
        <v>1.7909999999999999</v>
      </c>
      <c r="T36" s="172" t="s">
        <v>68</v>
      </c>
      <c r="U36" s="172" t="s">
        <v>173</v>
      </c>
      <c r="V36" s="207"/>
    </row>
    <row r="37" spans="1:22" s="154" customFormat="1" ht="52.95" customHeight="1">
      <c r="A37" s="167">
        <v>23</v>
      </c>
      <c r="B37" s="172" t="s">
        <v>419</v>
      </c>
      <c r="C37" s="172" t="s">
        <v>34</v>
      </c>
      <c r="D37" s="172" t="s">
        <v>383</v>
      </c>
      <c r="E37" s="172"/>
      <c r="F37" s="171" t="s">
        <v>420</v>
      </c>
      <c r="G37" s="254">
        <v>150</v>
      </c>
      <c r="H37" s="254"/>
      <c r="I37" s="254">
        <v>150</v>
      </c>
      <c r="J37" s="255" t="s">
        <v>421</v>
      </c>
      <c r="K37" s="255"/>
      <c r="L37" s="172"/>
      <c r="M37" s="172"/>
      <c r="N37" s="172"/>
      <c r="O37" s="222"/>
      <c r="P37" s="222"/>
      <c r="Q37" s="222"/>
      <c r="R37" s="222"/>
      <c r="S37" s="222"/>
      <c r="T37" s="257"/>
      <c r="U37" s="257"/>
      <c r="V37" s="190"/>
    </row>
  </sheetData>
  <mergeCells count="28">
    <mergeCell ref="A2:V2"/>
    <mergeCell ref="A3:B3"/>
    <mergeCell ref="C3:F3"/>
    <mergeCell ref="K3:N3"/>
    <mergeCell ref="Q3:T3"/>
    <mergeCell ref="G4:G8"/>
    <mergeCell ref="H4:H8"/>
    <mergeCell ref="I4:I8"/>
    <mergeCell ref="J5:J8"/>
    <mergeCell ref="K5:K8"/>
    <mergeCell ref="B34:F34"/>
    <mergeCell ref="A4:A8"/>
    <mergeCell ref="B4:B8"/>
    <mergeCell ref="C4:C8"/>
    <mergeCell ref="D4:D8"/>
    <mergeCell ref="E4:E8"/>
    <mergeCell ref="F4:F8"/>
    <mergeCell ref="A9:F9"/>
    <mergeCell ref="B10:F10"/>
    <mergeCell ref="B22:F22"/>
    <mergeCell ref="B28:F28"/>
    <mergeCell ref="T4:T8"/>
    <mergeCell ref="U4:U8"/>
    <mergeCell ref="V4:V8"/>
    <mergeCell ref="L5:M7"/>
    <mergeCell ref="N5:P7"/>
    <mergeCell ref="Q5:S7"/>
    <mergeCell ref="J4:S4"/>
  </mergeCells>
  <phoneticPr fontId="6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5"/>
  <sheetViews>
    <sheetView workbookViewId="0">
      <selection activeCell="F12" sqref="F12"/>
    </sheetView>
  </sheetViews>
  <sheetFormatPr defaultColWidth="9" defaultRowHeight="14.25" customHeight="1"/>
  <cols>
    <col min="1" max="1" width="5.6328125" style="12" customWidth="1"/>
    <col min="2" max="2" width="13.36328125" style="12" customWidth="1"/>
    <col min="3" max="5" width="10.1796875" style="12" customWidth="1"/>
    <col min="6" max="6" width="42.6328125" style="13" customWidth="1"/>
    <col min="7" max="9" width="9.36328125" style="250" customWidth="1"/>
    <col min="10" max="10" width="22.36328125" style="14" customWidth="1"/>
    <col min="11" max="11" width="23.81640625" style="14" customWidth="1"/>
    <col min="12" max="12" width="11.453125" style="12" customWidth="1"/>
    <col min="13" max="13" width="8.81640625" style="12" customWidth="1"/>
    <col min="14" max="14" width="9.81640625" style="40" customWidth="1"/>
    <col min="15" max="16" width="9.6328125" style="212" customWidth="1"/>
    <col min="17" max="17" width="9.81640625" style="212" customWidth="1"/>
    <col min="18" max="19" width="10.1796875" style="212" customWidth="1"/>
    <col min="20" max="21" width="9" style="15"/>
    <col min="22" max="22" width="6.81640625" style="12" customWidth="1"/>
    <col min="23" max="40" width="9" style="16"/>
  </cols>
  <sheetData>
    <row r="1" spans="1:23" ht="25.5" customHeight="1">
      <c r="A1" s="4" t="s">
        <v>437</v>
      </c>
      <c r="B1" s="18"/>
      <c r="C1" s="4"/>
      <c r="D1" s="4"/>
      <c r="E1" s="18"/>
      <c r="F1" s="4"/>
      <c r="G1" s="18"/>
      <c r="H1" s="18"/>
      <c r="I1" s="18"/>
      <c r="J1" s="4"/>
      <c r="K1" s="4"/>
      <c r="L1" s="18"/>
      <c r="M1" s="18"/>
      <c r="N1" s="18"/>
      <c r="O1" s="18"/>
      <c r="P1" s="18"/>
      <c r="Q1" s="18"/>
      <c r="R1" s="18"/>
      <c r="S1" s="18"/>
      <c r="T1" s="31"/>
      <c r="U1" s="31"/>
      <c r="V1" s="18"/>
    </row>
    <row r="2" spans="1:23" ht="55.5" customHeight="1">
      <c r="A2" s="315" t="s">
        <v>438</v>
      </c>
      <c r="B2" s="315"/>
      <c r="C2" s="315"/>
      <c r="D2" s="315"/>
      <c r="E2" s="315"/>
      <c r="F2" s="316"/>
      <c r="G2" s="315"/>
      <c r="H2" s="315"/>
      <c r="I2" s="315"/>
      <c r="J2" s="316"/>
      <c r="K2" s="316"/>
      <c r="L2" s="315"/>
      <c r="M2" s="315"/>
      <c r="N2" s="317"/>
      <c r="O2" s="315"/>
      <c r="P2" s="315"/>
      <c r="Q2" s="315"/>
      <c r="R2" s="315"/>
      <c r="S2" s="315"/>
      <c r="T2" s="318"/>
      <c r="U2" s="318"/>
      <c r="V2" s="315"/>
    </row>
    <row r="3" spans="1:23" s="1" customFormat="1" ht="19.05" customHeight="1">
      <c r="A3" s="319" t="s">
        <v>2</v>
      </c>
      <c r="B3" s="320"/>
      <c r="C3" s="321"/>
      <c r="D3" s="321"/>
      <c r="E3" s="321"/>
      <c r="F3" s="321"/>
      <c r="G3" s="21"/>
      <c r="H3" s="21"/>
      <c r="I3" s="21"/>
      <c r="J3" s="20" t="s">
        <v>3</v>
      </c>
      <c r="K3" s="321"/>
      <c r="L3" s="321"/>
      <c r="M3" s="321"/>
      <c r="N3" s="321"/>
      <c r="O3" s="9" t="s">
        <v>4</v>
      </c>
      <c r="P3" s="21"/>
      <c r="Q3" s="321"/>
      <c r="R3" s="321"/>
      <c r="S3" s="321"/>
      <c r="T3" s="322"/>
      <c r="U3" s="8" t="s">
        <v>5</v>
      </c>
      <c r="V3" s="32"/>
      <c r="W3" s="16"/>
    </row>
    <row r="4" spans="1:23" s="2" customFormat="1" ht="45" customHeight="1">
      <c r="A4" s="310" t="s">
        <v>6</v>
      </c>
      <c r="B4" s="304" t="s">
        <v>7</v>
      </c>
      <c r="C4" s="304" t="s">
        <v>8</v>
      </c>
      <c r="D4" s="304" t="s">
        <v>9</v>
      </c>
      <c r="E4" s="304" t="s">
        <v>10</v>
      </c>
      <c r="F4" s="304" t="s">
        <v>11</v>
      </c>
      <c r="G4" s="311" t="s">
        <v>12</v>
      </c>
      <c r="H4" s="332" t="s">
        <v>439</v>
      </c>
      <c r="I4" s="332" t="s">
        <v>440</v>
      </c>
      <c r="J4" s="311" t="s">
        <v>13</v>
      </c>
      <c r="K4" s="311"/>
      <c r="L4" s="311"/>
      <c r="M4" s="311"/>
      <c r="N4" s="305"/>
      <c r="O4" s="311"/>
      <c r="P4" s="311"/>
      <c r="Q4" s="311"/>
      <c r="R4" s="311"/>
      <c r="S4" s="311"/>
      <c r="T4" s="304" t="s">
        <v>14</v>
      </c>
      <c r="U4" s="304" t="s">
        <v>15</v>
      </c>
      <c r="V4" s="304" t="s">
        <v>17</v>
      </c>
    </row>
    <row r="5" spans="1:23" s="2" customFormat="1" ht="20.100000000000001" customHeight="1">
      <c r="A5" s="310"/>
      <c r="B5" s="304"/>
      <c r="C5" s="304"/>
      <c r="D5" s="304"/>
      <c r="E5" s="304"/>
      <c r="F5" s="304"/>
      <c r="G5" s="311"/>
      <c r="H5" s="333"/>
      <c r="I5" s="333"/>
      <c r="J5" s="311" t="s">
        <v>18</v>
      </c>
      <c r="K5" s="314" t="s">
        <v>19</v>
      </c>
      <c r="L5" s="304" t="s">
        <v>20</v>
      </c>
      <c r="M5" s="304"/>
      <c r="N5" s="305" t="s">
        <v>21</v>
      </c>
      <c r="O5" s="306"/>
      <c r="P5" s="306"/>
      <c r="Q5" s="306" t="s">
        <v>22</v>
      </c>
      <c r="R5" s="306"/>
      <c r="S5" s="306"/>
      <c r="T5" s="304"/>
      <c r="U5" s="304"/>
      <c r="V5" s="304"/>
    </row>
    <row r="6" spans="1:23" s="2" customFormat="1" ht="19.5" customHeight="1">
      <c r="A6" s="310"/>
      <c r="B6" s="304"/>
      <c r="C6" s="304"/>
      <c r="D6" s="304"/>
      <c r="E6" s="304"/>
      <c r="F6" s="304"/>
      <c r="G6" s="311"/>
      <c r="H6" s="333"/>
      <c r="I6" s="333"/>
      <c r="J6" s="311"/>
      <c r="K6" s="314"/>
      <c r="L6" s="304"/>
      <c r="M6" s="304"/>
      <c r="N6" s="305"/>
      <c r="O6" s="306"/>
      <c r="P6" s="306"/>
      <c r="Q6" s="306"/>
      <c r="R6" s="306"/>
      <c r="S6" s="306"/>
      <c r="T6" s="304"/>
      <c r="U6" s="304"/>
      <c r="V6" s="304"/>
    </row>
    <row r="7" spans="1:23" s="2" customFormat="1" ht="18" customHeight="1">
      <c r="A7" s="310"/>
      <c r="B7" s="304"/>
      <c r="C7" s="304"/>
      <c r="D7" s="304"/>
      <c r="E7" s="304"/>
      <c r="F7" s="304"/>
      <c r="G7" s="311"/>
      <c r="H7" s="333"/>
      <c r="I7" s="333"/>
      <c r="J7" s="311"/>
      <c r="K7" s="314"/>
      <c r="L7" s="304"/>
      <c r="M7" s="304"/>
      <c r="N7" s="305"/>
      <c r="O7" s="306"/>
      <c r="P7" s="306"/>
      <c r="Q7" s="306"/>
      <c r="R7" s="306"/>
      <c r="S7" s="306"/>
      <c r="T7" s="304"/>
      <c r="U7" s="304"/>
      <c r="V7" s="304"/>
    </row>
    <row r="8" spans="1:23" s="2" customFormat="1" ht="91.05" customHeight="1">
      <c r="A8" s="310"/>
      <c r="B8" s="304"/>
      <c r="C8" s="304"/>
      <c r="D8" s="304"/>
      <c r="E8" s="304"/>
      <c r="F8" s="304"/>
      <c r="G8" s="311"/>
      <c r="H8" s="334"/>
      <c r="I8" s="334"/>
      <c r="J8" s="311"/>
      <c r="K8" s="314"/>
      <c r="L8" s="162" t="s">
        <v>23</v>
      </c>
      <c r="M8" s="162" t="s">
        <v>24</v>
      </c>
      <c r="N8" s="213" t="s">
        <v>25</v>
      </c>
      <c r="O8" s="214" t="s">
        <v>26</v>
      </c>
      <c r="P8" s="214" t="s">
        <v>27</v>
      </c>
      <c r="Q8" s="214" t="s">
        <v>25</v>
      </c>
      <c r="R8" s="214" t="s">
        <v>28</v>
      </c>
      <c r="S8" s="214" t="s">
        <v>29</v>
      </c>
      <c r="T8" s="304"/>
      <c r="U8" s="304"/>
      <c r="V8" s="304"/>
    </row>
    <row r="9" spans="1:23" s="3" customFormat="1" ht="40.950000000000003" customHeight="1">
      <c r="A9" s="310" t="s">
        <v>30</v>
      </c>
      <c r="B9" s="310"/>
      <c r="C9" s="310"/>
      <c r="D9" s="310"/>
      <c r="E9" s="310"/>
      <c r="F9" s="310"/>
      <c r="G9" s="183">
        <f>G10+G21+G26+G32</f>
        <v>10136.120000000001</v>
      </c>
      <c r="H9" s="183">
        <f>H10+H21+H26+H32</f>
        <v>5631</v>
      </c>
      <c r="I9" s="183">
        <f>I10+I21+I26+I32</f>
        <v>4505.12</v>
      </c>
      <c r="J9" s="184"/>
      <c r="K9" s="185"/>
      <c r="L9" s="162"/>
      <c r="M9" s="162"/>
      <c r="N9" s="213"/>
      <c r="O9" s="214"/>
      <c r="P9" s="214"/>
      <c r="Q9" s="214"/>
      <c r="R9" s="214"/>
      <c r="S9" s="214"/>
      <c r="T9" s="162"/>
      <c r="U9" s="162"/>
      <c r="V9" s="162"/>
    </row>
    <row r="10" spans="1:23" s="3" customFormat="1" ht="42" customHeight="1">
      <c r="A10" s="161"/>
      <c r="B10" s="304" t="s">
        <v>31</v>
      </c>
      <c r="C10" s="304"/>
      <c r="D10" s="304"/>
      <c r="E10" s="304"/>
      <c r="F10" s="312"/>
      <c r="G10" s="183">
        <f>SUM(G11:G20)</f>
        <v>6506</v>
      </c>
      <c r="H10" s="183">
        <f>SUM(H11:H20)</f>
        <v>4562</v>
      </c>
      <c r="I10" s="183">
        <f>SUM(I11:I20)</f>
        <v>1944</v>
      </c>
      <c r="J10" s="184"/>
      <c r="K10" s="185"/>
      <c r="L10" s="162"/>
      <c r="M10" s="162"/>
      <c r="N10" s="213"/>
      <c r="O10" s="214"/>
      <c r="P10" s="214"/>
      <c r="Q10" s="214" t="s">
        <v>32</v>
      </c>
      <c r="R10" s="214"/>
      <c r="S10" s="214"/>
      <c r="T10" s="162"/>
      <c r="U10" s="162"/>
      <c r="V10" s="162"/>
    </row>
    <row r="11" spans="1:23" s="153" customFormat="1" ht="63" customHeight="1">
      <c r="A11" s="167">
        <v>1</v>
      </c>
      <c r="B11" s="167" t="s">
        <v>53</v>
      </c>
      <c r="C11" s="167" t="s">
        <v>34</v>
      </c>
      <c r="D11" s="167" t="s">
        <v>54</v>
      </c>
      <c r="E11" s="167" t="s">
        <v>55</v>
      </c>
      <c r="F11" s="168" t="s">
        <v>56</v>
      </c>
      <c r="G11" s="167">
        <v>480</v>
      </c>
      <c r="H11" s="167">
        <v>480</v>
      </c>
      <c r="I11" s="167"/>
      <c r="J11" s="168" t="s">
        <v>57</v>
      </c>
      <c r="K11" s="168" t="s">
        <v>58</v>
      </c>
      <c r="L11" s="167">
        <v>15</v>
      </c>
      <c r="M11" s="167">
        <v>38</v>
      </c>
      <c r="N11" s="167">
        <v>0.1019</v>
      </c>
      <c r="O11" s="167">
        <v>2.63E-2</v>
      </c>
      <c r="P11" s="167">
        <v>7.5600000000000001E-2</v>
      </c>
      <c r="Q11" s="167">
        <v>0.3145</v>
      </c>
      <c r="R11" s="167">
        <v>7.8899999999999998E-2</v>
      </c>
      <c r="S11" s="167">
        <v>0.2356</v>
      </c>
      <c r="T11" s="167" t="s">
        <v>59</v>
      </c>
      <c r="U11" s="167" t="s">
        <v>60</v>
      </c>
      <c r="V11" s="151"/>
    </row>
    <row r="12" spans="1:23" s="152" customFormat="1" ht="52.95" customHeight="1">
      <c r="A12" s="167">
        <v>2</v>
      </c>
      <c r="B12" s="167" t="s">
        <v>48</v>
      </c>
      <c r="C12" s="167" t="s">
        <v>34</v>
      </c>
      <c r="D12" s="167" t="s">
        <v>35</v>
      </c>
      <c r="E12" s="167" t="s">
        <v>49</v>
      </c>
      <c r="F12" s="168" t="s">
        <v>50</v>
      </c>
      <c r="G12" s="167">
        <v>2000</v>
      </c>
      <c r="H12" s="167">
        <v>2000</v>
      </c>
      <c r="I12" s="204"/>
      <c r="J12" s="168" t="s">
        <v>51</v>
      </c>
      <c r="K12" s="168" t="s">
        <v>52</v>
      </c>
      <c r="L12" s="167">
        <v>19</v>
      </c>
      <c r="M12" s="167">
        <v>153</v>
      </c>
      <c r="N12" s="167">
        <v>0.76</v>
      </c>
      <c r="O12" s="167">
        <v>1.2E-2</v>
      </c>
      <c r="P12" s="167">
        <v>0.75</v>
      </c>
      <c r="Q12" s="167">
        <v>3.05</v>
      </c>
      <c r="R12" s="167">
        <v>4.8000000000000001E-2</v>
      </c>
      <c r="S12" s="167">
        <v>3</v>
      </c>
      <c r="T12" s="167" t="s">
        <v>46</v>
      </c>
      <c r="U12" s="167" t="s">
        <v>446</v>
      </c>
      <c r="V12" s="256"/>
      <c r="W12" s="204"/>
    </row>
    <row r="13" spans="1:23" s="153" customFormat="1" ht="145.05000000000001" customHeight="1">
      <c r="A13" s="167">
        <v>3</v>
      </c>
      <c r="B13" s="167" t="s">
        <v>64</v>
      </c>
      <c r="C13" s="167" t="s">
        <v>34</v>
      </c>
      <c r="D13" s="167" t="s">
        <v>35</v>
      </c>
      <c r="E13" s="167" t="s">
        <v>36</v>
      </c>
      <c r="F13" s="168" t="s">
        <v>65</v>
      </c>
      <c r="G13" s="167">
        <v>1000</v>
      </c>
      <c r="H13" s="167">
        <v>1000</v>
      </c>
      <c r="I13" s="167"/>
      <c r="J13" s="168" t="s">
        <v>66</v>
      </c>
      <c r="K13" s="168" t="s">
        <v>67</v>
      </c>
      <c r="L13" s="167">
        <v>19</v>
      </c>
      <c r="M13" s="167">
        <v>153</v>
      </c>
      <c r="N13" s="167">
        <v>0.13</v>
      </c>
      <c r="O13" s="167">
        <v>0.03</v>
      </c>
      <c r="P13" s="167">
        <v>0.1</v>
      </c>
      <c r="Q13" s="167">
        <v>0.4</v>
      </c>
      <c r="R13" s="167">
        <v>0.1</v>
      </c>
      <c r="S13" s="167">
        <v>0.3</v>
      </c>
      <c r="T13" s="167" t="s">
        <v>68</v>
      </c>
      <c r="U13" s="167" t="s">
        <v>36</v>
      </c>
      <c r="V13" s="151"/>
    </row>
    <row r="14" spans="1:23" s="153" customFormat="1" ht="139.94999999999999" customHeight="1">
      <c r="A14" s="167">
        <v>4</v>
      </c>
      <c r="B14" s="167" t="s">
        <v>69</v>
      </c>
      <c r="C14" s="167" t="s">
        <v>34</v>
      </c>
      <c r="D14" s="167" t="s">
        <v>35</v>
      </c>
      <c r="E14" s="167" t="s">
        <v>36</v>
      </c>
      <c r="F14" s="168" t="s">
        <v>70</v>
      </c>
      <c r="G14" s="167">
        <v>573</v>
      </c>
      <c r="H14" s="167">
        <v>452</v>
      </c>
      <c r="I14" s="167">
        <v>121</v>
      </c>
      <c r="J14" s="168" t="s">
        <v>71</v>
      </c>
      <c r="K14" s="168" t="s">
        <v>72</v>
      </c>
      <c r="L14" s="167">
        <v>19</v>
      </c>
      <c r="M14" s="167">
        <v>153</v>
      </c>
      <c r="N14" s="167">
        <v>0.16</v>
      </c>
      <c r="O14" s="167">
        <v>0.04</v>
      </c>
      <c r="P14" s="167">
        <v>0.12</v>
      </c>
      <c r="Q14" s="167">
        <v>0.47</v>
      </c>
      <c r="R14" s="167">
        <v>0.11</v>
      </c>
      <c r="S14" s="167">
        <v>0.36</v>
      </c>
      <c r="T14" s="167" t="s">
        <v>73</v>
      </c>
      <c r="U14" s="167" t="s">
        <v>36</v>
      </c>
      <c r="V14" s="151"/>
    </row>
    <row r="15" spans="1:23" s="153" customFormat="1" ht="117" customHeight="1">
      <c r="A15" s="167">
        <v>5</v>
      </c>
      <c r="B15" s="167" t="s">
        <v>74</v>
      </c>
      <c r="C15" s="167" t="s">
        <v>34</v>
      </c>
      <c r="D15" s="167" t="s">
        <v>35</v>
      </c>
      <c r="E15" s="167" t="s">
        <v>75</v>
      </c>
      <c r="F15" s="168" t="s">
        <v>76</v>
      </c>
      <c r="G15" s="167">
        <v>200</v>
      </c>
      <c r="H15" s="167"/>
      <c r="I15" s="167">
        <v>200</v>
      </c>
      <c r="J15" s="168" t="s">
        <v>77</v>
      </c>
      <c r="K15" s="168" t="s">
        <v>67</v>
      </c>
      <c r="L15" s="167">
        <v>19</v>
      </c>
      <c r="M15" s="167">
        <v>153</v>
      </c>
      <c r="N15" s="167">
        <v>0.06</v>
      </c>
      <c r="O15" s="167">
        <v>0.01</v>
      </c>
      <c r="P15" s="167">
        <v>0.05</v>
      </c>
      <c r="Q15" s="167">
        <v>0.18</v>
      </c>
      <c r="R15" s="167">
        <v>0.03</v>
      </c>
      <c r="S15" s="167">
        <v>0.15</v>
      </c>
      <c r="T15" s="167" t="s">
        <v>73</v>
      </c>
      <c r="U15" s="167" t="s">
        <v>75</v>
      </c>
      <c r="V15" s="151"/>
    </row>
    <row r="16" spans="1:23" s="153" customFormat="1" ht="226.05" customHeight="1">
      <c r="A16" s="167">
        <v>6</v>
      </c>
      <c r="B16" s="167" t="s">
        <v>124</v>
      </c>
      <c r="C16" s="167" t="s">
        <v>125</v>
      </c>
      <c r="D16" s="167" t="s">
        <v>35</v>
      </c>
      <c r="E16" s="167" t="s">
        <v>36</v>
      </c>
      <c r="F16" s="168" t="s">
        <v>126</v>
      </c>
      <c r="G16" s="167">
        <v>200</v>
      </c>
      <c r="H16" s="167"/>
      <c r="I16" s="167">
        <v>200</v>
      </c>
      <c r="J16" s="168" t="s">
        <v>127</v>
      </c>
      <c r="K16" s="168" t="s">
        <v>128</v>
      </c>
      <c r="L16" s="167">
        <v>19</v>
      </c>
      <c r="M16" s="167">
        <v>153</v>
      </c>
      <c r="N16" s="167">
        <v>5.4999999999999997E-3</v>
      </c>
      <c r="O16" s="167">
        <v>2.0999999999999999E-3</v>
      </c>
      <c r="P16" s="167">
        <v>3.3999999999999998E-3</v>
      </c>
      <c r="Q16" s="167">
        <v>1.8200000000000001E-2</v>
      </c>
      <c r="R16" s="167">
        <v>6.3E-3</v>
      </c>
      <c r="S16" s="167">
        <v>1.1900000000000001E-2</v>
      </c>
      <c r="T16" s="167" t="s">
        <v>46</v>
      </c>
      <c r="U16" s="167" t="s">
        <v>129</v>
      </c>
      <c r="V16" s="151"/>
    </row>
    <row r="17" spans="1:40" s="153" customFormat="1" ht="109.05" customHeight="1">
      <c r="A17" s="167">
        <v>8</v>
      </c>
      <c r="B17" s="167" t="s">
        <v>134</v>
      </c>
      <c r="C17" s="167" t="s">
        <v>34</v>
      </c>
      <c r="D17" s="167" t="s">
        <v>35</v>
      </c>
      <c r="E17" s="167" t="s">
        <v>36</v>
      </c>
      <c r="F17" s="168" t="s">
        <v>135</v>
      </c>
      <c r="G17" s="167">
        <v>250</v>
      </c>
      <c r="H17" s="167"/>
      <c r="I17" s="167">
        <v>250</v>
      </c>
      <c r="J17" s="168" t="s">
        <v>136</v>
      </c>
      <c r="K17" s="168" t="s">
        <v>137</v>
      </c>
      <c r="L17" s="167"/>
      <c r="M17" s="167">
        <v>12</v>
      </c>
      <c r="N17" s="167">
        <v>6.8999999999999999E-3</v>
      </c>
      <c r="O17" s="167">
        <v>5.0000000000000001E-4</v>
      </c>
      <c r="P17" s="167">
        <v>6.4000000000000003E-3</v>
      </c>
      <c r="Q17" s="167">
        <v>2.07E-2</v>
      </c>
      <c r="R17" s="167">
        <v>1.5E-3</v>
      </c>
      <c r="S17" s="167">
        <v>1.9199999999999998E-2</v>
      </c>
      <c r="T17" s="167" t="s">
        <v>46</v>
      </c>
      <c r="U17" s="167" t="s">
        <v>129</v>
      </c>
      <c r="V17" s="151"/>
    </row>
    <row r="18" spans="1:40" s="153" customFormat="1" ht="43.95" customHeight="1">
      <c r="A18" s="167">
        <v>9</v>
      </c>
      <c r="B18" s="167" t="s">
        <v>172</v>
      </c>
      <c r="C18" s="167" t="s">
        <v>34</v>
      </c>
      <c r="D18" s="167" t="s">
        <v>168</v>
      </c>
      <c r="E18" s="167" t="s">
        <v>173</v>
      </c>
      <c r="F18" s="168" t="s">
        <v>174</v>
      </c>
      <c r="G18" s="167">
        <v>630</v>
      </c>
      <c r="H18" s="167">
        <v>630</v>
      </c>
      <c r="I18" s="167"/>
      <c r="J18" s="168" t="s">
        <v>175</v>
      </c>
      <c r="K18" s="168"/>
      <c r="L18" s="167">
        <v>19</v>
      </c>
      <c r="M18" s="167">
        <v>153</v>
      </c>
      <c r="N18" s="167">
        <f>O18+P18</f>
        <v>0.5665</v>
      </c>
      <c r="O18" s="167">
        <v>3.6900000000000002E-2</v>
      </c>
      <c r="P18" s="167">
        <v>0.52959999999999996</v>
      </c>
      <c r="Q18" s="167">
        <f>R18+S18</f>
        <v>1.9200999999999999</v>
      </c>
      <c r="R18" s="167">
        <v>0.12909999999999999</v>
      </c>
      <c r="S18" s="167">
        <v>1.7909999999999999</v>
      </c>
      <c r="T18" s="167" t="s">
        <v>46</v>
      </c>
      <c r="U18" s="167" t="s">
        <v>176</v>
      </c>
      <c r="V18" s="151"/>
    </row>
    <row r="19" spans="1:40" s="153" customFormat="1" ht="43.95" customHeight="1">
      <c r="A19" s="167"/>
      <c r="B19" s="167" t="s">
        <v>428</v>
      </c>
      <c r="C19" s="167" t="s">
        <v>34</v>
      </c>
      <c r="D19" s="167" t="s">
        <v>168</v>
      </c>
      <c r="E19" s="167" t="s">
        <v>173</v>
      </c>
      <c r="F19" s="168" t="s">
        <v>447</v>
      </c>
      <c r="G19" s="167">
        <v>650</v>
      </c>
      <c r="H19" s="167"/>
      <c r="I19" s="167">
        <v>650</v>
      </c>
      <c r="J19" s="168"/>
      <c r="K19" s="168"/>
      <c r="L19" s="167"/>
      <c r="M19" s="167"/>
      <c r="N19" s="167"/>
      <c r="O19" s="167"/>
      <c r="P19" s="167"/>
      <c r="Q19" s="167"/>
      <c r="R19" s="167"/>
      <c r="S19" s="167"/>
      <c r="T19" s="167"/>
      <c r="U19" s="167"/>
      <c r="V19" s="151"/>
    </row>
    <row r="20" spans="1:40" s="11" customFormat="1" ht="148.05000000000001" customHeight="1">
      <c r="A20" s="167">
        <v>10</v>
      </c>
      <c r="B20" s="167" t="s">
        <v>188</v>
      </c>
      <c r="C20" s="168" t="s">
        <v>34</v>
      </c>
      <c r="D20" s="168" t="s">
        <v>152</v>
      </c>
      <c r="E20" s="167" t="s">
        <v>173</v>
      </c>
      <c r="F20" s="168" t="s">
        <v>189</v>
      </c>
      <c r="G20" s="167">
        <v>523</v>
      </c>
      <c r="H20" s="167"/>
      <c r="I20" s="167">
        <v>523</v>
      </c>
      <c r="J20" s="168" t="s">
        <v>190</v>
      </c>
      <c r="K20" s="168" t="s">
        <v>191</v>
      </c>
      <c r="L20" s="167" t="s">
        <v>68</v>
      </c>
      <c r="M20" s="167" t="s">
        <v>192</v>
      </c>
      <c r="N20" s="172">
        <v>19</v>
      </c>
      <c r="O20" s="172">
        <v>153</v>
      </c>
      <c r="P20" s="221">
        <v>0.5665</v>
      </c>
      <c r="Q20" s="221">
        <v>1.9200999999999999</v>
      </c>
      <c r="R20" s="221"/>
      <c r="S20" s="207"/>
      <c r="T20" s="172" t="s">
        <v>59</v>
      </c>
      <c r="U20" s="172" t="s">
        <v>193</v>
      </c>
      <c r="V20" s="207"/>
    </row>
    <row r="21" spans="1:40" s="152" customFormat="1" ht="40.950000000000003" customHeight="1">
      <c r="A21" s="170"/>
      <c r="B21" s="313" t="s">
        <v>194</v>
      </c>
      <c r="C21" s="313"/>
      <c r="D21" s="313"/>
      <c r="E21" s="313"/>
      <c r="F21" s="313"/>
      <c r="G21" s="170">
        <f>SUM(G22:G25)</f>
        <v>2027</v>
      </c>
      <c r="H21" s="170">
        <f>SUM(H22:H25)</f>
        <v>527</v>
      </c>
      <c r="I21" s="177">
        <f>SUM(I23:I25)</f>
        <v>1500</v>
      </c>
      <c r="J21" s="169"/>
      <c r="K21" s="169"/>
      <c r="L21" s="170"/>
      <c r="M21" s="170"/>
      <c r="N21" s="170"/>
      <c r="O21" s="170"/>
      <c r="P21" s="170"/>
      <c r="Q21" s="170"/>
      <c r="R21" s="170"/>
      <c r="S21" s="170"/>
      <c r="T21" s="170"/>
      <c r="U21" s="170"/>
      <c r="V21" s="186"/>
    </row>
    <row r="22" spans="1:40" s="11" customFormat="1" ht="96" customHeight="1">
      <c r="A22" s="167">
        <v>11</v>
      </c>
      <c r="B22" s="167" t="s">
        <v>318</v>
      </c>
      <c r="C22" s="167" t="s">
        <v>34</v>
      </c>
      <c r="D22" s="167" t="s">
        <v>152</v>
      </c>
      <c r="E22" s="167" t="s">
        <v>319</v>
      </c>
      <c r="F22" s="168" t="s">
        <v>320</v>
      </c>
      <c r="G22" s="167">
        <v>227</v>
      </c>
      <c r="H22" s="167">
        <v>227</v>
      </c>
      <c r="I22" s="249"/>
      <c r="J22" s="176" t="s">
        <v>321</v>
      </c>
      <c r="K22" s="168"/>
      <c r="L22" s="167"/>
      <c r="M22" s="167"/>
      <c r="N22" s="151">
        <v>0.01</v>
      </c>
      <c r="O22" s="215">
        <v>0</v>
      </c>
      <c r="P22" s="215">
        <v>0</v>
      </c>
      <c r="Q22" s="215">
        <v>0.01</v>
      </c>
      <c r="R22" s="215">
        <v>0</v>
      </c>
      <c r="S22" s="215" t="s">
        <v>322</v>
      </c>
      <c r="T22" s="167" t="s">
        <v>323</v>
      </c>
      <c r="U22" s="167" t="s">
        <v>324</v>
      </c>
    </row>
    <row r="23" spans="1:40" s="155" customFormat="1" ht="97.05" customHeight="1">
      <c r="A23" s="167">
        <v>13</v>
      </c>
      <c r="B23" s="167" t="s">
        <v>366</v>
      </c>
      <c r="C23" s="167" t="s">
        <v>34</v>
      </c>
      <c r="D23" s="167">
        <v>2024</v>
      </c>
      <c r="E23" s="151" t="s">
        <v>142</v>
      </c>
      <c r="F23" s="168" t="s">
        <v>367</v>
      </c>
      <c r="G23" s="175">
        <v>400</v>
      </c>
      <c r="H23" s="175">
        <v>300</v>
      </c>
      <c r="I23" s="175">
        <v>100</v>
      </c>
      <c r="J23" s="176" t="s">
        <v>368</v>
      </c>
      <c r="K23" s="192">
        <v>1</v>
      </c>
      <c r="L23" s="188">
        <v>15</v>
      </c>
      <c r="M23" s="188">
        <v>5647</v>
      </c>
      <c r="N23" s="188">
        <v>487</v>
      </c>
      <c r="O23" s="188">
        <v>516</v>
      </c>
      <c r="P23" s="188">
        <v>22476</v>
      </c>
      <c r="Q23" s="188">
        <v>1601</v>
      </c>
      <c r="R23" s="188">
        <v>20875</v>
      </c>
      <c r="S23" s="167" t="s">
        <v>369</v>
      </c>
      <c r="T23" s="167" t="s">
        <v>142</v>
      </c>
      <c r="U23" s="167" t="s">
        <v>370</v>
      </c>
      <c r="V23" s="167"/>
    </row>
    <row r="24" spans="1:40" s="11" customFormat="1" ht="111" customHeight="1">
      <c r="A24" s="167">
        <v>14</v>
      </c>
      <c r="B24" s="167" t="s">
        <v>371</v>
      </c>
      <c r="C24" s="168" t="s">
        <v>34</v>
      </c>
      <c r="D24" s="168" t="s">
        <v>152</v>
      </c>
      <c r="E24" s="167" t="s">
        <v>173</v>
      </c>
      <c r="F24" s="168" t="s">
        <v>372</v>
      </c>
      <c r="G24" s="167">
        <v>1000</v>
      </c>
      <c r="H24" s="167"/>
      <c r="I24" s="167">
        <v>1000</v>
      </c>
      <c r="J24" s="168" t="s">
        <v>373</v>
      </c>
      <c r="K24" s="168" t="s">
        <v>373</v>
      </c>
      <c r="L24" s="167"/>
      <c r="M24" s="167">
        <v>10</v>
      </c>
      <c r="N24" s="167">
        <v>0.55679999999999996</v>
      </c>
      <c r="O24" s="216"/>
      <c r="P24" s="216">
        <v>0.55679999999999996</v>
      </c>
      <c r="Q24" s="216">
        <v>1.5504</v>
      </c>
      <c r="R24" s="216"/>
      <c r="S24" s="216">
        <v>1.5504</v>
      </c>
      <c r="T24" s="193" t="s">
        <v>374</v>
      </c>
      <c r="U24" s="193" t="s">
        <v>375</v>
      </c>
      <c r="V24" s="207"/>
    </row>
    <row r="25" spans="1:40" s="11" customFormat="1" ht="255" customHeight="1">
      <c r="A25" s="167">
        <v>15</v>
      </c>
      <c r="B25" s="167" t="s">
        <v>376</v>
      </c>
      <c r="C25" s="168" t="s">
        <v>34</v>
      </c>
      <c r="D25" s="168" t="s">
        <v>152</v>
      </c>
      <c r="E25" s="167" t="s">
        <v>173</v>
      </c>
      <c r="F25" s="168" t="s">
        <v>377</v>
      </c>
      <c r="G25" s="167">
        <v>400</v>
      </c>
      <c r="H25" s="167"/>
      <c r="I25" s="167">
        <v>400</v>
      </c>
      <c r="J25" s="168" t="s">
        <v>378</v>
      </c>
      <c r="K25" s="168" t="s">
        <v>379</v>
      </c>
      <c r="L25" s="167">
        <v>19</v>
      </c>
      <c r="M25" s="167">
        <v>153</v>
      </c>
      <c r="N25" s="167">
        <f>O25+P25</f>
        <v>0.5665</v>
      </c>
      <c r="O25" s="216">
        <v>3.6900000000000002E-2</v>
      </c>
      <c r="P25" s="216">
        <v>0.52959999999999996</v>
      </c>
      <c r="Q25" s="216">
        <f>R25+S25</f>
        <v>1.9200999999999999</v>
      </c>
      <c r="R25" s="216">
        <v>0.12909999999999999</v>
      </c>
      <c r="S25" s="216">
        <v>1.7909999999999999</v>
      </c>
      <c r="T25" s="193" t="s">
        <v>374</v>
      </c>
      <c r="U25" s="193" t="s">
        <v>380</v>
      </c>
      <c r="V25" s="207"/>
    </row>
    <row r="26" spans="1:40" s="157" customFormat="1" ht="34.950000000000003" customHeight="1">
      <c r="A26" s="170"/>
      <c r="B26" s="307" t="s">
        <v>381</v>
      </c>
      <c r="C26" s="308"/>
      <c r="D26" s="308"/>
      <c r="E26" s="308"/>
      <c r="F26" s="309"/>
      <c r="G26" s="251">
        <f>SUM(G27:G31)</f>
        <v>671.12</v>
      </c>
      <c r="H26" s="251">
        <f>SUM(H27:H31)</f>
        <v>0</v>
      </c>
      <c r="I26" s="251">
        <f>SUM(I27:I31)</f>
        <v>671.12</v>
      </c>
      <c r="J26" s="194"/>
      <c r="K26" s="194"/>
      <c r="L26" s="178"/>
      <c r="M26" s="178"/>
      <c r="N26" s="217"/>
      <c r="O26" s="218"/>
      <c r="P26" s="218"/>
      <c r="Q26" s="218"/>
      <c r="R26" s="218"/>
      <c r="S26" s="218"/>
      <c r="T26" s="195"/>
      <c r="U26" s="195"/>
      <c r="V26" s="178"/>
      <c r="W26" s="208"/>
      <c r="X26" s="208"/>
      <c r="Y26" s="208"/>
      <c r="Z26" s="208"/>
      <c r="AA26" s="208"/>
      <c r="AB26" s="208"/>
      <c r="AC26" s="208"/>
      <c r="AD26" s="208"/>
      <c r="AE26" s="208"/>
      <c r="AF26" s="208"/>
      <c r="AG26" s="208"/>
      <c r="AH26" s="208"/>
      <c r="AI26" s="208"/>
      <c r="AJ26" s="208"/>
      <c r="AK26" s="208"/>
      <c r="AL26" s="208"/>
      <c r="AM26" s="208"/>
      <c r="AN26" s="208"/>
    </row>
    <row r="27" spans="1:40" s="153" customFormat="1" ht="67.05" customHeight="1">
      <c r="A27" s="167">
        <v>16</v>
      </c>
      <c r="B27" s="167" t="s">
        <v>389</v>
      </c>
      <c r="C27" s="167" t="s">
        <v>34</v>
      </c>
      <c r="D27" s="167" t="s">
        <v>383</v>
      </c>
      <c r="E27" s="167" t="s">
        <v>384</v>
      </c>
      <c r="F27" s="168" t="s">
        <v>389</v>
      </c>
      <c r="G27" s="167">
        <v>50</v>
      </c>
      <c r="H27" s="167"/>
      <c r="I27" s="167">
        <v>50</v>
      </c>
      <c r="J27" s="168" t="s">
        <v>390</v>
      </c>
      <c r="K27" s="168"/>
      <c r="L27" s="167"/>
      <c r="M27" s="167"/>
      <c r="N27" s="167"/>
      <c r="O27" s="167"/>
      <c r="P27" s="167"/>
      <c r="Q27" s="167"/>
      <c r="R27" s="167"/>
      <c r="S27" s="167"/>
      <c r="T27" s="167"/>
      <c r="U27" s="167"/>
      <c r="V27" s="151"/>
    </row>
    <row r="28" spans="1:40" s="158" customFormat="1" ht="289.95" customHeight="1">
      <c r="A28" s="167">
        <v>17</v>
      </c>
      <c r="B28" s="175" t="s">
        <v>381</v>
      </c>
      <c r="C28" s="175" t="s">
        <v>391</v>
      </c>
      <c r="D28" s="175" t="s">
        <v>152</v>
      </c>
      <c r="E28" s="175" t="s">
        <v>392</v>
      </c>
      <c r="F28" s="176" t="s">
        <v>393</v>
      </c>
      <c r="G28" s="175">
        <v>178</v>
      </c>
      <c r="H28" s="175"/>
      <c r="I28" s="175">
        <v>178</v>
      </c>
      <c r="J28" s="176" t="s">
        <v>394</v>
      </c>
      <c r="K28" s="176"/>
      <c r="L28" s="167">
        <v>19</v>
      </c>
      <c r="M28" s="167">
        <v>153</v>
      </c>
      <c r="N28" s="167">
        <f>O28+P28</f>
        <v>0.5665</v>
      </c>
      <c r="O28" s="216">
        <v>3.6900000000000002E-2</v>
      </c>
      <c r="P28" s="216">
        <v>0.52959999999999996</v>
      </c>
      <c r="Q28" s="216">
        <f>R28+S28</f>
        <v>1.9200999999999999</v>
      </c>
      <c r="R28" s="216">
        <v>0.12909999999999999</v>
      </c>
      <c r="S28" s="216">
        <v>1.7909999999999999</v>
      </c>
      <c r="T28" s="172" t="s">
        <v>396</v>
      </c>
      <c r="U28" s="172" t="s">
        <v>396</v>
      </c>
      <c r="V28" s="209"/>
      <c r="W28" s="210"/>
      <c r="X28" s="210"/>
      <c r="Y28" s="210"/>
      <c r="Z28" s="210"/>
      <c r="AA28" s="210"/>
      <c r="AB28" s="210"/>
      <c r="AC28" s="210"/>
      <c r="AD28" s="210"/>
      <c r="AE28" s="210"/>
      <c r="AF28" s="210"/>
      <c r="AG28" s="210"/>
      <c r="AH28" s="210"/>
      <c r="AI28" s="210"/>
      <c r="AJ28" s="210"/>
      <c r="AK28" s="210"/>
    </row>
    <row r="29" spans="1:40" s="154" customFormat="1" ht="106.05" customHeight="1">
      <c r="A29" s="167">
        <v>18</v>
      </c>
      <c r="B29" s="175" t="s">
        <v>382</v>
      </c>
      <c r="C29" s="176" t="s">
        <v>34</v>
      </c>
      <c r="D29" s="176" t="s">
        <v>152</v>
      </c>
      <c r="E29" s="175" t="s">
        <v>397</v>
      </c>
      <c r="F29" s="176" t="s">
        <v>445</v>
      </c>
      <c r="G29" s="175">
        <v>161</v>
      </c>
      <c r="H29" s="175"/>
      <c r="I29" s="175">
        <v>161</v>
      </c>
      <c r="J29" s="176" t="s">
        <v>399</v>
      </c>
      <c r="K29" s="176" t="s">
        <v>399</v>
      </c>
      <c r="L29" s="167">
        <v>19</v>
      </c>
      <c r="M29" s="167">
        <v>153</v>
      </c>
      <c r="N29" s="167">
        <f>O29+P29</f>
        <v>0.5665</v>
      </c>
      <c r="O29" s="216">
        <v>3.6900000000000002E-2</v>
      </c>
      <c r="P29" s="216">
        <v>0.52959999999999996</v>
      </c>
      <c r="Q29" s="216">
        <f>R29+S29</f>
        <v>1.9200999999999999</v>
      </c>
      <c r="R29" s="216">
        <v>0.12909999999999999</v>
      </c>
      <c r="S29" s="216">
        <v>1.7909999999999999</v>
      </c>
      <c r="T29" s="175" t="s">
        <v>400</v>
      </c>
      <c r="U29" s="175" t="s">
        <v>401</v>
      </c>
      <c r="V29" s="190"/>
    </row>
    <row r="30" spans="1:40" s="152" customFormat="1" ht="90" customHeight="1">
      <c r="A30" s="167">
        <v>19</v>
      </c>
      <c r="B30" s="175" t="s">
        <v>402</v>
      </c>
      <c r="C30" s="176" t="s">
        <v>34</v>
      </c>
      <c r="D30" s="176" t="s">
        <v>152</v>
      </c>
      <c r="E30" s="175" t="s">
        <v>173</v>
      </c>
      <c r="F30" s="176" t="s">
        <v>403</v>
      </c>
      <c r="G30" s="252">
        <v>112.32</v>
      </c>
      <c r="H30" s="252"/>
      <c r="I30" s="252">
        <v>112.32</v>
      </c>
      <c r="J30" s="176" t="s">
        <v>394</v>
      </c>
      <c r="K30" s="176" t="s">
        <v>404</v>
      </c>
      <c r="L30" s="167">
        <v>19</v>
      </c>
      <c r="M30" s="167">
        <v>153</v>
      </c>
      <c r="N30" s="167">
        <f>O30+P30</f>
        <v>0.5665</v>
      </c>
      <c r="O30" s="216">
        <v>3.6900000000000002E-2</v>
      </c>
      <c r="P30" s="216">
        <v>0.52959999999999996</v>
      </c>
      <c r="Q30" s="216">
        <f>R30+S30</f>
        <v>1.9200999999999999</v>
      </c>
      <c r="R30" s="216">
        <v>0.12909999999999999</v>
      </c>
      <c r="S30" s="216">
        <v>1.7909999999999999</v>
      </c>
      <c r="T30" s="175" t="s">
        <v>405</v>
      </c>
      <c r="U30" s="175" t="s">
        <v>406</v>
      </c>
      <c r="V30" s="186"/>
    </row>
    <row r="31" spans="1:40" s="11" customFormat="1" ht="111" customHeight="1">
      <c r="A31" s="167">
        <v>20</v>
      </c>
      <c r="B31" s="175" t="s">
        <v>407</v>
      </c>
      <c r="C31" s="176" t="s">
        <v>391</v>
      </c>
      <c r="D31" s="176" t="s">
        <v>152</v>
      </c>
      <c r="E31" s="175" t="s">
        <v>392</v>
      </c>
      <c r="F31" s="176" t="s">
        <v>408</v>
      </c>
      <c r="G31" s="175">
        <v>169.8</v>
      </c>
      <c r="H31" s="175"/>
      <c r="I31" s="175">
        <v>169.8</v>
      </c>
      <c r="J31" s="176" t="s">
        <v>409</v>
      </c>
      <c r="K31" s="176"/>
      <c r="L31" s="167">
        <v>19</v>
      </c>
      <c r="M31" s="167">
        <v>153</v>
      </c>
      <c r="N31" s="167">
        <f>O31+P31</f>
        <v>0.5665</v>
      </c>
      <c r="O31" s="216">
        <v>3.6900000000000002E-2</v>
      </c>
      <c r="P31" s="216">
        <v>0.52959999999999996</v>
      </c>
      <c r="Q31" s="216">
        <f>R31+S31</f>
        <v>1.9200999999999999</v>
      </c>
      <c r="R31" s="216">
        <v>0.12909999999999999</v>
      </c>
      <c r="S31" s="216">
        <v>1.7909999999999999</v>
      </c>
      <c r="T31" s="175" t="s">
        <v>395</v>
      </c>
      <c r="U31" s="175" t="s">
        <v>395</v>
      </c>
      <c r="V31" s="207"/>
    </row>
    <row r="32" spans="1:40" ht="28.95" customHeight="1">
      <c r="A32" s="167"/>
      <c r="B32" s="307" t="s">
        <v>410</v>
      </c>
      <c r="C32" s="308"/>
      <c r="D32" s="308"/>
      <c r="E32" s="308"/>
      <c r="F32" s="309"/>
      <c r="G32" s="253">
        <f>G33+G34+G35</f>
        <v>932</v>
      </c>
      <c r="H32" s="253">
        <f>H33+H34+H35</f>
        <v>542</v>
      </c>
      <c r="I32" s="253">
        <f>I33+I34+I35</f>
        <v>390</v>
      </c>
      <c r="J32" s="199"/>
      <c r="K32" s="199"/>
      <c r="L32" s="211"/>
      <c r="M32" s="211"/>
      <c r="N32" s="219"/>
      <c r="O32" s="220"/>
      <c r="P32" s="220"/>
      <c r="Q32" s="220"/>
      <c r="R32" s="220"/>
      <c r="S32" s="220"/>
      <c r="T32" s="200"/>
      <c r="U32" s="200"/>
      <c r="V32" s="211"/>
    </row>
    <row r="33" spans="1:22" s="154" customFormat="1" ht="42" customHeight="1">
      <c r="A33" s="167">
        <v>21</v>
      </c>
      <c r="B33" s="172" t="s">
        <v>411</v>
      </c>
      <c r="C33" s="172" t="s">
        <v>391</v>
      </c>
      <c r="D33" s="172" t="s">
        <v>383</v>
      </c>
      <c r="E33" s="172"/>
      <c r="F33" s="171" t="s">
        <v>412</v>
      </c>
      <c r="G33" s="172">
        <v>542</v>
      </c>
      <c r="H33" s="172">
        <v>542</v>
      </c>
      <c r="I33" s="172"/>
      <c r="J33" s="171" t="s">
        <v>413</v>
      </c>
      <c r="K33" s="171" t="s">
        <v>413</v>
      </c>
      <c r="L33" s="172">
        <v>19</v>
      </c>
      <c r="M33" s="172">
        <v>153</v>
      </c>
      <c r="N33" s="221">
        <v>0.1019</v>
      </c>
      <c r="O33" s="221">
        <v>0.1019</v>
      </c>
      <c r="P33" s="222"/>
      <c r="Q33" s="223">
        <v>0.39850000000000002</v>
      </c>
      <c r="R33" s="223">
        <v>0.39850000000000002</v>
      </c>
      <c r="S33" s="222"/>
      <c r="T33" s="172" t="s">
        <v>59</v>
      </c>
      <c r="U33" s="172" t="s">
        <v>414</v>
      </c>
      <c r="V33" s="190"/>
    </row>
    <row r="34" spans="1:22" s="11" customFormat="1" ht="64.05" customHeight="1">
      <c r="A34" s="167">
        <v>22</v>
      </c>
      <c r="B34" s="172" t="s">
        <v>415</v>
      </c>
      <c r="C34" s="172" t="s">
        <v>34</v>
      </c>
      <c r="D34" s="172" t="s">
        <v>383</v>
      </c>
      <c r="E34" s="172" t="s">
        <v>173</v>
      </c>
      <c r="F34" s="172" t="s">
        <v>416</v>
      </c>
      <c r="G34" s="172">
        <v>240</v>
      </c>
      <c r="H34" s="172"/>
      <c r="I34" s="172">
        <v>240</v>
      </c>
      <c r="J34" s="172" t="s">
        <v>417</v>
      </c>
      <c r="K34" s="172" t="s">
        <v>418</v>
      </c>
      <c r="L34" s="167">
        <v>19</v>
      </c>
      <c r="M34" s="167">
        <v>153</v>
      </c>
      <c r="N34" s="167">
        <f>O34+P34</f>
        <v>0.5665</v>
      </c>
      <c r="O34" s="216">
        <v>3.6900000000000002E-2</v>
      </c>
      <c r="P34" s="216">
        <v>0.52959999999999996</v>
      </c>
      <c r="Q34" s="216">
        <f>R34+S34</f>
        <v>1.9200999999999999</v>
      </c>
      <c r="R34" s="216">
        <v>0.12909999999999999</v>
      </c>
      <c r="S34" s="216">
        <v>1.7909999999999999</v>
      </c>
      <c r="T34" s="172" t="s">
        <v>68</v>
      </c>
      <c r="U34" s="172" t="s">
        <v>173</v>
      </c>
      <c r="V34" s="207"/>
    </row>
    <row r="35" spans="1:22" s="154" customFormat="1" ht="52.95" customHeight="1">
      <c r="A35" s="167">
        <v>23</v>
      </c>
      <c r="B35" s="172" t="s">
        <v>419</v>
      </c>
      <c r="C35" s="172" t="s">
        <v>34</v>
      </c>
      <c r="D35" s="172" t="s">
        <v>383</v>
      </c>
      <c r="E35" s="172"/>
      <c r="F35" s="171" t="s">
        <v>420</v>
      </c>
      <c r="G35" s="254">
        <v>150</v>
      </c>
      <c r="H35" s="254"/>
      <c r="I35" s="254">
        <v>150</v>
      </c>
      <c r="J35" s="255" t="s">
        <v>421</v>
      </c>
      <c r="K35" s="255"/>
      <c r="L35" s="172"/>
      <c r="M35" s="172"/>
      <c r="N35" s="172"/>
      <c r="O35" s="222"/>
      <c r="P35" s="222"/>
      <c r="Q35" s="222"/>
      <c r="R35" s="222"/>
      <c r="S35" s="222"/>
      <c r="T35" s="257"/>
      <c r="U35" s="257"/>
      <c r="V35" s="190"/>
    </row>
  </sheetData>
  <mergeCells count="28">
    <mergeCell ref="A2:V2"/>
    <mergeCell ref="A3:B3"/>
    <mergeCell ref="C3:F3"/>
    <mergeCell ref="K3:N3"/>
    <mergeCell ref="Q3:T3"/>
    <mergeCell ref="G4:G8"/>
    <mergeCell ref="H4:H8"/>
    <mergeCell ref="I4:I8"/>
    <mergeCell ref="J5:J8"/>
    <mergeCell ref="K5:K8"/>
    <mergeCell ref="B32:F32"/>
    <mergeCell ref="A4:A8"/>
    <mergeCell ref="B4:B8"/>
    <mergeCell ref="C4:C8"/>
    <mergeCell ref="D4:D8"/>
    <mergeCell ref="E4:E8"/>
    <mergeCell ref="F4:F8"/>
    <mergeCell ref="A9:F9"/>
    <mergeCell ref="B10:F10"/>
    <mergeCell ref="B21:F21"/>
    <mergeCell ref="B26:F26"/>
    <mergeCell ref="T4:T8"/>
    <mergeCell ref="U4:U8"/>
    <mergeCell ref="V4:V8"/>
    <mergeCell ref="L5:M7"/>
    <mergeCell ref="N5:P7"/>
    <mergeCell ref="Q5:S7"/>
    <mergeCell ref="J4:S4"/>
  </mergeCells>
  <phoneticPr fontId="6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35"/>
  <sheetViews>
    <sheetView workbookViewId="0">
      <selection activeCell="F12" sqref="F12"/>
    </sheetView>
  </sheetViews>
  <sheetFormatPr defaultColWidth="9" defaultRowHeight="14.25" customHeight="1"/>
  <cols>
    <col min="1" max="1" width="5.6328125" style="12" customWidth="1"/>
    <col min="2" max="2" width="13.36328125" style="12" customWidth="1"/>
    <col min="3" max="5" width="10.1796875" style="12" customWidth="1"/>
    <col min="6" max="6" width="42.6328125" style="13" customWidth="1"/>
    <col min="7" max="9" width="11.36328125" style="148" customWidth="1"/>
    <col min="10" max="10" width="22.36328125" style="14" customWidth="1"/>
    <col min="11" max="11" width="23.81640625" style="14" customWidth="1"/>
    <col min="12" max="12" width="11.453125" style="12" customWidth="1"/>
    <col min="13" max="13" width="8.81640625" style="12" customWidth="1"/>
    <col min="14" max="14" width="9.81640625" style="40" customWidth="1"/>
    <col min="15" max="16" width="9.6328125" style="212" customWidth="1"/>
    <col min="17" max="17" width="9.81640625" style="212" customWidth="1"/>
    <col min="18" max="19" width="10.1796875" style="212" customWidth="1"/>
    <col min="20" max="21" width="9" style="15"/>
    <col min="22" max="22" width="6.81640625" style="12" customWidth="1"/>
    <col min="23" max="40" width="9" style="16"/>
  </cols>
  <sheetData>
    <row r="1" spans="1:22" ht="25.5" customHeight="1">
      <c r="A1" s="4" t="s">
        <v>437</v>
      </c>
      <c r="B1" s="18"/>
      <c r="C1" s="4"/>
      <c r="D1" s="4"/>
      <c r="E1" s="18"/>
      <c r="F1" s="4"/>
      <c r="G1" s="149"/>
      <c r="H1" s="149"/>
      <c r="I1" s="149"/>
      <c r="J1" s="4"/>
      <c r="K1" s="4"/>
      <c r="L1" s="18"/>
      <c r="M1" s="18"/>
      <c r="N1" s="18"/>
      <c r="O1" s="18"/>
      <c r="P1" s="18"/>
      <c r="Q1" s="18"/>
      <c r="R1" s="18"/>
      <c r="S1" s="18"/>
      <c r="T1" s="31"/>
      <c r="U1" s="31"/>
      <c r="V1" s="18"/>
    </row>
    <row r="2" spans="1:22" ht="55.5" customHeight="1">
      <c r="A2" s="315" t="s">
        <v>438</v>
      </c>
      <c r="B2" s="315"/>
      <c r="C2" s="315"/>
      <c r="D2" s="315"/>
      <c r="E2" s="315"/>
      <c r="F2" s="316"/>
      <c r="G2" s="339"/>
      <c r="H2" s="339"/>
      <c r="I2" s="339"/>
      <c r="J2" s="316"/>
      <c r="K2" s="316"/>
      <c r="L2" s="315"/>
      <c r="M2" s="315"/>
      <c r="N2" s="317"/>
      <c r="O2" s="315"/>
      <c r="P2" s="315"/>
      <c r="Q2" s="315"/>
      <c r="R2" s="315"/>
      <c r="S2" s="315"/>
      <c r="T2" s="318"/>
      <c r="U2" s="318"/>
      <c r="V2" s="315"/>
    </row>
    <row r="3" spans="1:22" s="1" customFormat="1" ht="19.05" customHeight="1">
      <c r="A3" s="319" t="s">
        <v>2</v>
      </c>
      <c r="B3" s="320"/>
      <c r="C3" s="321"/>
      <c r="D3" s="321"/>
      <c r="E3" s="321"/>
      <c r="F3" s="321"/>
      <c r="G3" s="150"/>
      <c r="H3" s="150"/>
      <c r="I3" s="150"/>
      <c r="J3" s="20" t="s">
        <v>3</v>
      </c>
      <c r="K3" s="321"/>
      <c r="L3" s="321"/>
      <c r="M3" s="321"/>
      <c r="N3" s="321"/>
      <c r="O3" s="9" t="s">
        <v>4</v>
      </c>
      <c r="P3" s="21"/>
      <c r="Q3" s="321"/>
      <c r="R3" s="321"/>
      <c r="S3" s="321"/>
      <c r="T3" s="322"/>
      <c r="U3" s="8" t="s">
        <v>5</v>
      </c>
      <c r="V3" s="32"/>
    </row>
    <row r="4" spans="1:22" s="2" customFormat="1" ht="45" customHeight="1">
      <c r="A4" s="310" t="s">
        <v>6</v>
      </c>
      <c r="B4" s="304" t="s">
        <v>7</v>
      </c>
      <c r="C4" s="304" t="s">
        <v>8</v>
      </c>
      <c r="D4" s="304" t="s">
        <v>9</v>
      </c>
      <c r="E4" s="304" t="s">
        <v>10</v>
      </c>
      <c r="F4" s="304" t="s">
        <v>11</v>
      </c>
      <c r="G4" s="335" t="s">
        <v>12</v>
      </c>
      <c r="H4" s="336" t="s">
        <v>439</v>
      </c>
      <c r="I4" s="336" t="s">
        <v>440</v>
      </c>
      <c r="J4" s="311" t="s">
        <v>13</v>
      </c>
      <c r="K4" s="311"/>
      <c r="L4" s="311"/>
      <c r="M4" s="311"/>
      <c r="N4" s="305"/>
      <c r="O4" s="311"/>
      <c r="P4" s="311"/>
      <c r="Q4" s="311"/>
      <c r="R4" s="311"/>
      <c r="S4" s="311"/>
      <c r="T4" s="304" t="s">
        <v>14</v>
      </c>
      <c r="U4" s="304" t="s">
        <v>15</v>
      </c>
      <c r="V4" s="304" t="s">
        <v>17</v>
      </c>
    </row>
    <row r="5" spans="1:22" s="2" customFormat="1" ht="20.100000000000001" customHeight="1">
      <c r="A5" s="310"/>
      <c r="B5" s="304"/>
      <c r="C5" s="304"/>
      <c r="D5" s="304"/>
      <c r="E5" s="304"/>
      <c r="F5" s="304"/>
      <c r="G5" s="335"/>
      <c r="H5" s="337"/>
      <c r="I5" s="337"/>
      <c r="J5" s="311" t="s">
        <v>18</v>
      </c>
      <c r="K5" s="314" t="s">
        <v>19</v>
      </c>
      <c r="L5" s="304" t="s">
        <v>20</v>
      </c>
      <c r="M5" s="304"/>
      <c r="N5" s="305" t="s">
        <v>21</v>
      </c>
      <c r="O5" s="306"/>
      <c r="P5" s="306"/>
      <c r="Q5" s="306" t="s">
        <v>22</v>
      </c>
      <c r="R5" s="306"/>
      <c r="S5" s="306"/>
      <c r="T5" s="304"/>
      <c r="U5" s="304"/>
      <c r="V5" s="304"/>
    </row>
    <row r="6" spans="1:22" s="2" customFormat="1" ht="19.5" customHeight="1">
      <c r="A6" s="310"/>
      <c r="B6" s="304"/>
      <c r="C6" s="304"/>
      <c r="D6" s="304"/>
      <c r="E6" s="304"/>
      <c r="F6" s="304"/>
      <c r="G6" s="335"/>
      <c r="H6" s="337"/>
      <c r="I6" s="337"/>
      <c r="J6" s="311"/>
      <c r="K6" s="314"/>
      <c r="L6" s="304"/>
      <c r="M6" s="304"/>
      <c r="N6" s="305"/>
      <c r="O6" s="306"/>
      <c r="P6" s="306"/>
      <c r="Q6" s="306"/>
      <c r="R6" s="306"/>
      <c r="S6" s="306"/>
      <c r="T6" s="304"/>
      <c r="U6" s="304"/>
      <c r="V6" s="304"/>
    </row>
    <row r="7" spans="1:22" s="2" customFormat="1" ht="18" customHeight="1">
      <c r="A7" s="310"/>
      <c r="B7" s="304"/>
      <c r="C7" s="304"/>
      <c r="D7" s="304"/>
      <c r="E7" s="304"/>
      <c r="F7" s="304"/>
      <c r="G7" s="335"/>
      <c r="H7" s="337"/>
      <c r="I7" s="337"/>
      <c r="J7" s="311"/>
      <c r="K7" s="314"/>
      <c r="L7" s="304"/>
      <c r="M7" s="304"/>
      <c r="N7" s="305"/>
      <c r="O7" s="306"/>
      <c r="P7" s="306"/>
      <c r="Q7" s="306"/>
      <c r="R7" s="306"/>
      <c r="S7" s="306"/>
      <c r="T7" s="304"/>
      <c r="U7" s="304"/>
      <c r="V7" s="304"/>
    </row>
    <row r="8" spans="1:22" s="2" customFormat="1" ht="91.05" customHeight="1">
      <c r="A8" s="310"/>
      <c r="B8" s="304"/>
      <c r="C8" s="304"/>
      <c r="D8" s="304"/>
      <c r="E8" s="304"/>
      <c r="F8" s="304"/>
      <c r="G8" s="335"/>
      <c r="H8" s="338"/>
      <c r="I8" s="338"/>
      <c r="J8" s="311"/>
      <c r="K8" s="314"/>
      <c r="L8" s="162" t="s">
        <v>23</v>
      </c>
      <c r="M8" s="162" t="s">
        <v>24</v>
      </c>
      <c r="N8" s="213" t="s">
        <v>25</v>
      </c>
      <c r="O8" s="214" t="s">
        <v>26</v>
      </c>
      <c r="P8" s="214" t="s">
        <v>27</v>
      </c>
      <c r="Q8" s="214" t="s">
        <v>25</v>
      </c>
      <c r="R8" s="214" t="s">
        <v>28</v>
      </c>
      <c r="S8" s="214" t="s">
        <v>29</v>
      </c>
      <c r="T8" s="304"/>
      <c r="U8" s="304"/>
      <c r="V8" s="304"/>
    </row>
    <row r="9" spans="1:22" s="3" customFormat="1" ht="40.950000000000003" customHeight="1">
      <c r="A9" s="310" t="s">
        <v>30</v>
      </c>
      <c r="B9" s="310"/>
      <c r="C9" s="310"/>
      <c r="D9" s="310"/>
      <c r="E9" s="310"/>
      <c r="F9" s="310"/>
      <c r="G9" s="166">
        <f>G10+G21+G26+G33</f>
        <v>10136</v>
      </c>
      <c r="H9" s="166">
        <f>H10+H21+H26+H33</f>
        <v>5631</v>
      </c>
      <c r="I9" s="166">
        <f>I10+I21+I26+I33</f>
        <v>4505</v>
      </c>
      <c r="J9" s="184"/>
      <c r="K9" s="185"/>
      <c r="L9" s="162"/>
      <c r="M9" s="162"/>
      <c r="N9" s="213"/>
      <c r="O9" s="214"/>
      <c r="P9" s="214"/>
      <c r="Q9" s="214"/>
      <c r="R9" s="214"/>
      <c r="S9" s="214"/>
      <c r="T9" s="162"/>
      <c r="U9" s="162"/>
      <c r="V9" s="162"/>
    </row>
    <row r="10" spans="1:22" s="3" customFormat="1" ht="42" customHeight="1">
      <c r="A10" s="161"/>
      <c r="B10" s="304" t="s">
        <v>31</v>
      </c>
      <c r="C10" s="304"/>
      <c r="D10" s="304"/>
      <c r="E10" s="304"/>
      <c r="F10" s="312"/>
      <c r="G10" s="166">
        <f>SUM(G11:G20)</f>
        <v>6676</v>
      </c>
      <c r="H10" s="166">
        <f>SUM(H11:H20)</f>
        <v>4562</v>
      </c>
      <c r="I10" s="166">
        <f>SUM(I11:I20)</f>
        <v>2114</v>
      </c>
      <c r="J10" s="184"/>
      <c r="K10" s="185"/>
      <c r="L10" s="162"/>
      <c r="M10" s="162"/>
      <c r="N10" s="213"/>
      <c r="O10" s="214"/>
      <c r="P10" s="214"/>
      <c r="Q10" s="214" t="s">
        <v>32</v>
      </c>
      <c r="R10" s="214"/>
      <c r="S10" s="214"/>
      <c r="T10" s="162"/>
      <c r="U10" s="162"/>
      <c r="V10" s="162"/>
    </row>
    <row r="11" spans="1:22" s="153" customFormat="1" ht="63" customHeight="1">
      <c r="A11" s="167">
        <v>1</v>
      </c>
      <c r="B11" s="167" t="s">
        <v>53</v>
      </c>
      <c r="C11" s="167" t="s">
        <v>34</v>
      </c>
      <c r="D11" s="167" t="s">
        <v>54</v>
      </c>
      <c r="E11" s="167" t="s">
        <v>55</v>
      </c>
      <c r="F11" s="168" t="s">
        <v>56</v>
      </c>
      <c r="G11" s="188">
        <v>400</v>
      </c>
      <c r="H11" s="188">
        <v>400</v>
      </c>
      <c r="I11" s="188"/>
      <c r="J11" s="168" t="s">
        <v>57</v>
      </c>
      <c r="K11" s="168" t="s">
        <v>58</v>
      </c>
      <c r="L11" s="167">
        <v>15</v>
      </c>
      <c r="M11" s="167">
        <v>38</v>
      </c>
      <c r="N11" s="167">
        <v>0.1019</v>
      </c>
      <c r="O11" s="167">
        <v>2.63E-2</v>
      </c>
      <c r="P11" s="167">
        <v>7.5600000000000001E-2</v>
      </c>
      <c r="Q11" s="167">
        <v>0.3145</v>
      </c>
      <c r="R11" s="167">
        <v>7.8899999999999998E-2</v>
      </c>
      <c r="S11" s="167">
        <v>0.2356</v>
      </c>
      <c r="T11" s="167" t="s">
        <v>59</v>
      </c>
      <c r="U11" s="167" t="s">
        <v>60</v>
      </c>
      <c r="V11" s="151"/>
    </row>
    <row r="12" spans="1:22" s="59" customFormat="1" ht="196.05" customHeight="1">
      <c r="A12" s="167">
        <v>2</v>
      </c>
      <c r="B12" s="168" t="s">
        <v>426</v>
      </c>
      <c r="C12" s="168" t="s">
        <v>34</v>
      </c>
      <c r="D12" s="168" t="s">
        <v>152</v>
      </c>
      <c r="E12" s="168" t="s">
        <v>441</v>
      </c>
      <c r="F12" s="168" t="s">
        <v>442</v>
      </c>
      <c r="G12" s="167">
        <v>2000</v>
      </c>
      <c r="H12" s="167">
        <v>2000</v>
      </c>
      <c r="I12" s="167"/>
      <c r="J12" s="168" t="s">
        <v>443</v>
      </c>
      <c r="K12" s="168" t="s">
        <v>444</v>
      </c>
      <c r="L12" s="168">
        <v>19</v>
      </c>
      <c r="M12" s="167">
        <v>153</v>
      </c>
      <c r="N12" s="167">
        <f>O12+P12</f>
        <v>0.5665</v>
      </c>
      <c r="O12" s="167">
        <v>3.6900000000000002E-2</v>
      </c>
      <c r="P12" s="167">
        <v>0.52959999999999996</v>
      </c>
      <c r="Q12" s="167">
        <f>R12+S12</f>
        <v>1.9200999999999999</v>
      </c>
      <c r="R12" s="167">
        <v>0.12909999999999999</v>
      </c>
      <c r="S12" s="167">
        <v>1.7909999999999999</v>
      </c>
      <c r="T12" s="167" t="s">
        <v>46</v>
      </c>
      <c r="U12" s="167" t="s">
        <v>60</v>
      </c>
      <c r="V12" s="205"/>
    </row>
    <row r="13" spans="1:22" s="153" customFormat="1" ht="118.05" customHeight="1">
      <c r="A13" s="167">
        <v>3</v>
      </c>
      <c r="B13" s="167" t="s">
        <v>64</v>
      </c>
      <c r="C13" s="167" t="s">
        <v>34</v>
      </c>
      <c r="D13" s="167" t="s">
        <v>35</v>
      </c>
      <c r="E13" s="167" t="s">
        <v>36</v>
      </c>
      <c r="F13" s="168" t="s">
        <v>65</v>
      </c>
      <c r="G13" s="188">
        <v>1000</v>
      </c>
      <c r="H13" s="188">
        <v>1000</v>
      </c>
      <c r="I13" s="188"/>
      <c r="J13" s="168" t="s">
        <v>66</v>
      </c>
      <c r="K13" s="168" t="s">
        <v>67</v>
      </c>
      <c r="L13" s="167">
        <v>19</v>
      </c>
      <c r="M13" s="167">
        <v>153</v>
      </c>
      <c r="N13" s="167">
        <v>0.13</v>
      </c>
      <c r="O13" s="167">
        <v>0.03</v>
      </c>
      <c r="P13" s="167">
        <v>0.1</v>
      </c>
      <c r="Q13" s="167">
        <v>0.4</v>
      </c>
      <c r="R13" s="167">
        <v>0.1</v>
      </c>
      <c r="S13" s="167">
        <v>0.3</v>
      </c>
      <c r="T13" s="167" t="s">
        <v>68</v>
      </c>
      <c r="U13" s="167" t="s">
        <v>36</v>
      </c>
      <c r="V13" s="151"/>
    </row>
    <row r="14" spans="1:22" s="153" customFormat="1" ht="139.94999999999999" customHeight="1">
      <c r="A14" s="167">
        <v>4</v>
      </c>
      <c r="B14" s="167" t="s">
        <v>69</v>
      </c>
      <c r="C14" s="167" t="s">
        <v>34</v>
      </c>
      <c r="D14" s="167" t="s">
        <v>35</v>
      </c>
      <c r="E14" s="167" t="s">
        <v>36</v>
      </c>
      <c r="F14" s="168" t="s">
        <v>70</v>
      </c>
      <c r="G14" s="188">
        <v>600</v>
      </c>
      <c r="H14" s="188">
        <v>432</v>
      </c>
      <c r="I14" s="188">
        <v>168</v>
      </c>
      <c r="J14" s="168" t="s">
        <v>71</v>
      </c>
      <c r="K14" s="168" t="s">
        <v>72</v>
      </c>
      <c r="L14" s="167">
        <v>19</v>
      </c>
      <c r="M14" s="167">
        <v>153</v>
      </c>
      <c r="N14" s="167">
        <v>0.16</v>
      </c>
      <c r="O14" s="167">
        <v>0.04</v>
      </c>
      <c r="P14" s="167">
        <v>0.12</v>
      </c>
      <c r="Q14" s="167">
        <v>0.47</v>
      </c>
      <c r="R14" s="167">
        <v>0.11</v>
      </c>
      <c r="S14" s="167">
        <v>0.36</v>
      </c>
      <c r="T14" s="167" t="s">
        <v>73</v>
      </c>
      <c r="U14" s="167" t="s">
        <v>36</v>
      </c>
      <c r="V14" s="151"/>
    </row>
    <row r="15" spans="1:22" s="153" customFormat="1" ht="97.95" customHeight="1">
      <c r="A15" s="167">
        <v>5</v>
      </c>
      <c r="B15" s="167" t="s">
        <v>74</v>
      </c>
      <c r="C15" s="167" t="s">
        <v>34</v>
      </c>
      <c r="D15" s="167" t="s">
        <v>35</v>
      </c>
      <c r="E15" s="167" t="s">
        <v>75</v>
      </c>
      <c r="F15" s="168" t="s">
        <v>76</v>
      </c>
      <c r="G15" s="188">
        <v>123</v>
      </c>
      <c r="H15" s="188"/>
      <c r="I15" s="188">
        <v>123</v>
      </c>
      <c r="J15" s="168" t="s">
        <v>77</v>
      </c>
      <c r="K15" s="168" t="s">
        <v>67</v>
      </c>
      <c r="L15" s="167">
        <v>19</v>
      </c>
      <c r="M15" s="167">
        <v>153</v>
      </c>
      <c r="N15" s="167">
        <v>0.06</v>
      </c>
      <c r="O15" s="167">
        <v>0.01</v>
      </c>
      <c r="P15" s="167">
        <v>0.05</v>
      </c>
      <c r="Q15" s="167">
        <v>0.18</v>
      </c>
      <c r="R15" s="167">
        <v>0.03</v>
      </c>
      <c r="S15" s="167">
        <v>0.15</v>
      </c>
      <c r="T15" s="167" t="s">
        <v>73</v>
      </c>
      <c r="U15" s="167" t="s">
        <v>75</v>
      </c>
      <c r="V15" s="151"/>
    </row>
    <row r="16" spans="1:22" s="153" customFormat="1" ht="355.95" customHeight="1">
      <c r="A16" s="167">
        <v>6</v>
      </c>
      <c r="B16" s="167" t="s">
        <v>427</v>
      </c>
      <c r="C16" s="167" t="s">
        <v>125</v>
      </c>
      <c r="D16" s="167" t="s">
        <v>35</v>
      </c>
      <c r="E16" s="167" t="s">
        <v>36</v>
      </c>
      <c r="F16" s="168" t="s">
        <v>448</v>
      </c>
      <c r="G16" s="188">
        <v>500</v>
      </c>
      <c r="H16" s="188"/>
      <c r="I16" s="188">
        <v>500</v>
      </c>
      <c r="J16" s="168" t="s">
        <v>449</v>
      </c>
      <c r="K16" s="168" t="s">
        <v>450</v>
      </c>
      <c r="L16" s="167">
        <v>19</v>
      </c>
      <c r="M16" s="167">
        <v>153</v>
      </c>
      <c r="N16" s="167">
        <v>5.4999999999999997E-3</v>
      </c>
      <c r="O16" s="167">
        <v>2.0999999999999999E-3</v>
      </c>
      <c r="P16" s="167">
        <v>3.3999999999999998E-3</v>
      </c>
      <c r="Q16" s="167">
        <v>1.8200000000000001E-2</v>
      </c>
      <c r="R16" s="167">
        <v>6.3E-3</v>
      </c>
      <c r="S16" s="167">
        <v>1.1900000000000001E-2</v>
      </c>
      <c r="T16" s="167" t="s">
        <v>46</v>
      </c>
      <c r="U16" s="167" t="s">
        <v>129</v>
      </c>
      <c r="V16" s="151"/>
    </row>
    <row r="17" spans="1:40" s="153" customFormat="1" ht="43.95" customHeight="1">
      <c r="A17" s="167">
        <v>7</v>
      </c>
      <c r="B17" s="167" t="s">
        <v>172</v>
      </c>
      <c r="C17" s="167" t="s">
        <v>34</v>
      </c>
      <c r="D17" s="167" t="s">
        <v>168</v>
      </c>
      <c r="E17" s="167" t="s">
        <v>173</v>
      </c>
      <c r="F17" s="168" t="s">
        <v>174</v>
      </c>
      <c r="G17" s="188">
        <v>630</v>
      </c>
      <c r="H17" s="188">
        <v>630</v>
      </c>
      <c r="I17" s="188"/>
      <c r="J17" s="168" t="s">
        <v>175</v>
      </c>
      <c r="K17" s="168"/>
      <c r="L17" s="167">
        <v>19</v>
      </c>
      <c r="M17" s="167">
        <v>153</v>
      </c>
      <c r="N17" s="167">
        <f>O17+P17</f>
        <v>0.5665</v>
      </c>
      <c r="O17" s="167">
        <v>3.6900000000000002E-2</v>
      </c>
      <c r="P17" s="167">
        <v>0.52959999999999996</v>
      </c>
      <c r="Q17" s="167">
        <f>R17+S17</f>
        <v>1.9200999999999999</v>
      </c>
      <c r="R17" s="167">
        <v>0.12909999999999999</v>
      </c>
      <c r="S17" s="167">
        <v>1.7909999999999999</v>
      </c>
      <c r="T17" s="167" t="s">
        <v>46</v>
      </c>
      <c r="U17" s="167" t="s">
        <v>176</v>
      </c>
      <c r="V17" s="151"/>
    </row>
    <row r="18" spans="1:40" s="153" customFormat="1" ht="43.95" customHeight="1">
      <c r="A18" s="167">
        <v>8</v>
      </c>
      <c r="B18" s="167" t="s">
        <v>428</v>
      </c>
      <c r="C18" s="167" t="s">
        <v>34</v>
      </c>
      <c r="D18" s="167" t="s">
        <v>168</v>
      </c>
      <c r="E18" s="167" t="s">
        <v>173</v>
      </c>
      <c r="F18" s="168" t="s">
        <v>447</v>
      </c>
      <c r="G18" s="188">
        <v>800</v>
      </c>
      <c r="H18" s="188"/>
      <c r="I18" s="188">
        <v>800</v>
      </c>
      <c r="J18" s="168"/>
      <c r="K18" s="168"/>
      <c r="L18" s="167"/>
      <c r="M18" s="167"/>
      <c r="N18" s="167"/>
      <c r="O18" s="167"/>
      <c r="P18" s="167"/>
      <c r="Q18" s="167"/>
      <c r="R18" s="167"/>
      <c r="S18" s="167"/>
      <c r="T18" s="167"/>
      <c r="U18" s="167"/>
      <c r="V18" s="151"/>
    </row>
    <row r="19" spans="1:40" s="153" customFormat="1" ht="172.95" customHeight="1">
      <c r="A19" s="167">
        <v>9</v>
      </c>
      <c r="B19" s="167" t="s">
        <v>184</v>
      </c>
      <c r="C19" s="168" t="s">
        <v>34</v>
      </c>
      <c r="D19" s="168" t="s">
        <v>152</v>
      </c>
      <c r="E19" s="167" t="s">
        <v>185</v>
      </c>
      <c r="F19" s="168" t="s">
        <v>186</v>
      </c>
      <c r="G19" s="245">
        <v>100</v>
      </c>
      <c r="H19" s="245">
        <v>100</v>
      </c>
      <c r="I19" s="245"/>
      <c r="J19" s="175" t="s">
        <v>187</v>
      </c>
      <c r="K19" s="247"/>
      <c r="L19" s="167">
        <v>19</v>
      </c>
      <c r="M19" s="167">
        <v>153</v>
      </c>
      <c r="N19" s="167">
        <f>O19+P19</f>
        <v>0.5665</v>
      </c>
      <c r="O19" s="167">
        <v>3.6900000000000002E-2</v>
      </c>
      <c r="P19" s="167">
        <v>0.52959999999999996</v>
      </c>
      <c r="Q19" s="167">
        <f>R19+S19</f>
        <v>1.9200999999999999</v>
      </c>
      <c r="R19" s="167">
        <v>0.12909999999999999</v>
      </c>
      <c r="S19" s="167">
        <v>1.7909999999999999</v>
      </c>
      <c r="T19" s="167" t="s">
        <v>46</v>
      </c>
      <c r="U19" s="167" t="s">
        <v>60</v>
      </c>
      <c r="V19" s="248"/>
    </row>
    <row r="20" spans="1:40" s="11" customFormat="1" ht="130.94999999999999" customHeight="1">
      <c r="A20" s="167">
        <v>10</v>
      </c>
      <c r="B20" s="167" t="s">
        <v>188</v>
      </c>
      <c r="C20" s="168" t="s">
        <v>34</v>
      </c>
      <c r="D20" s="168" t="s">
        <v>152</v>
      </c>
      <c r="E20" s="167" t="s">
        <v>173</v>
      </c>
      <c r="F20" s="168" t="s">
        <v>189</v>
      </c>
      <c r="G20" s="188">
        <v>523</v>
      </c>
      <c r="H20" s="188"/>
      <c r="I20" s="188">
        <v>523</v>
      </c>
      <c r="J20" s="168" t="s">
        <v>190</v>
      </c>
      <c r="K20" s="168" t="s">
        <v>191</v>
      </c>
      <c r="L20" s="167" t="s">
        <v>68</v>
      </c>
      <c r="M20" s="167" t="s">
        <v>192</v>
      </c>
      <c r="N20" s="172">
        <v>19</v>
      </c>
      <c r="O20" s="172">
        <v>153</v>
      </c>
      <c r="P20" s="221">
        <v>0.5665</v>
      </c>
      <c r="Q20" s="221">
        <v>1.9200999999999999</v>
      </c>
      <c r="R20" s="221"/>
      <c r="S20" s="207"/>
      <c r="T20" s="172" t="s">
        <v>59</v>
      </c>
      <c r="U20" s="172" t="s">
        <v>193</v>
      </c>
      <c r="V20" s="207"/>
    </row>
    <row r="21" spans="1:40" s="152" customFormat="1" ht="40.950000000000003" customHeight="1">
      <c r="A21" s="170"/>
      <c r="B21" s="313" t="s">
        <v>194</v>
      </c>
      <c r="C21" s="313"/>
      <c r="D21" s="313"/>
      <c r="E21" s="313"/>
      <c r="F21" s="313"/>
      <c r="G21" s="163">
        <f>SUM(G22:G25)</f>
        <v>1727</v>
      </c>
      <c r="H21" s="163">
        <f>SUM(H22:H25)</f>
        <v>527</v>
      </c>
      <c r="I21" s="163">
        <f>SUM(I22:I25)</f>
        <v>1200</v>
      </c>
      <c r="J21" s="169"/>
      <c r="K21" s="169"/>
      <c r="L21" s="170"/>
      <c r="M21" s="170"/>
      <c r="N21" s="170"/>
      <c r="O21" s="170"/>
      <c r="P21" s="170"/>
      <c r="Q21" s="170"/>
      <c r="R21" s="170"/>
      <c r="S21" s="170"/>
      <c r="T21" s="170"/>
      <c r="U21" s="170"/>
      <c r="V21" s="186"/>
    </row>
    <row r="22" spans="1:40" s="11" customFormat="1" ht="96" customHeight="1">
      <c r="A22" s="167">
        <v>11</v>
      </c>
      <c r="B22" s="167" t="s">
        <v>318</v>
      </c>
      <c r="C22" s="167" t="s">
        <v>34</v>
      </c>
      <c r="D22" s="167" t="s">
        <v>152</v>
      </c>
      <c r="E22" s="167" t="s">
        <v>319</v>
      </c>
      <c r="F22" s="168" t="s">
        <v>320</v>
      </c>
      <c r="G22" s="188">
        <v>227</v>
      </c>
      <c r="H22" s="188">
        <v>227</v>
      </c>
      <c r="I22" s="191"/>
      <c r="J22" s="176" t="s">
        <v>321</v>
      </c>
      <c r="K22" s="168"/>
      <c r="L22" s="167"/>
      <c r="M22" s="167"/>
      <c r="N22" s="151">
        <v>0.01</v>
      </c>
      <c r="O22" s="215">
        <v>0</v>
      </c>
      <c r="P22" s="215">
        <v>0</v>
      </c>
      <c r="Q22" s="215">
        <v>0.01</v>
      </c>
      <c r="R22" s="215">
        <v>0</v>
      </c>
      <c r="S22" s="215" t="s">
        <v>322</v>
      </c>
      <c r="T22" s="167" t="s">
        <v>323</v>
      </c>
      <c r="U22" s="167" t="s">
        <v>324</v>
      </c>
      <c r="V22" s="249"/>
    </row>
    <row r="23" spans="1:40" s="155" customFormat="1" ht="85.05" customHeight="1">
      <c r="A23" s="167">
        <v>12</v>
      </c>
      <c r="B23" s="167" t="s">
        <v>366</v>
      </c>
      <c r="C23" s="167" t="s">
        <v>34</v>
      </c>
      <c r="D23" s="167">
        <v>2024</v>
      </c>
      <c r="E23" s="151" t="s">
        <v>142</v>
      </c>
      <c r="F23" s="168" t="s">
        <v>367</v>
      </c>
      <c r="G23" s="188">
        <v>400</v>
      </c>
      <c r="H23" s="188">
        <v>300</v>
      </c>
      <c r="I23" s="188">
        <v>100</v>
      </c>
      <c r="J23" s="176" t="s">
        <v>368</v>
      </c>
      <c r="K23" s="192">
        <v>1</v>
      </c>
      <c r="L23" s="188">
        <v>15</v>
      </c>
      <c r="M23" s="188">
        <v>5647</v>
      </c>
      <c r="N23" s="188">
        <v>487</v>
      </c>
      <c r="O23" s="188">
        <v>516</v>
      </c>
      <c r="P23" s="188">
        <v>22476</v>
      </c>
      <c r="Q23" s="188">
        <v>1601</v>
      </c>
      <c r="R23" s="188">
        <v>20875</v>
      </c>
      <c r="S23" s="167" t="s">
        <v>369</v>
      </c>
      <c r="T23" s="167" t="s">
        <v>142</v>
      </c>
      <c r="U23" s="167" t="s">
        <v>370</v>
      </c>
      <c r="V23" s="167"/>
    </row>
    <row r="24" spans="1:40" s="11" customFormat="1" ht="88.95" customHeight="1">
      <c r="A24" s="167">
        <v>13</v>
      </c>
      <c r="B24" s="167" t="s">
        <v>371</v>
      </c>
      <c r="C24" s="168" t="s">
        <v>34</v>
      </c>
      <c r="D24" s="168" t="s">
        <v>152</v>
      </c>
      <c r="E24" s="167" t="s">
        <v>173</v>
      </c>
      <c r="F24" s="168" t="s">
        <v>372</v>
      </c>
      <c r="G24" s="188">
        <v>800</v>
      </c>
      <c r="H24" s="188"/>
      <c r="I24" s="188">
        <v>800</v>
      </c>
      <c r="J24" s="168" t="s">
        <v>373</v>
      </c>
      <c r="K24" s="168" t="s">
        <v>373</v>
      </c>
      <c r="L24" s="167"/>
      <c r="M24" s="167">
        <v>10</v>
      </c>
      <c r="N24" s="167">
        <v>0.55679999999999996</v>
      </c>
      <c r="O24" s="216"/>
      <c r="P24" s="216">
        <v>0.55679999999999996</v>
      </c>
      <c r="Q24" s="216">
        <v>1.5504</v>
      </c>
      <c r="R24" s="216"/>
      <c r="S24" s="216">
        <v>1.5504</v>
      </c>
      <c r="T24" s="193" t="s">
        <v>374</v>
      </c>
      <c r="U24" s="193" t="s">
        <v>375</v>
      </c>
      <c r="V24" s="207"/>
    </row>
    <row r="25" spans="1:40" s="11" customFormat="1" ht="231" customHeight="1">
      <c r="A25" s="167">
        <v>14</v>
      </c>
      <c r="B25" s="167" t="s">
        <v>376</v>
      </c>
      <c r="C25" s="168" t="s">
        <v>34</v>
      </c>
      <c r="D25" s="168" t="s">
        <v>152</v>
      </c>
      <c r="E25" s="167" t="s">
        <v>173</v>
      </c>
      <c r="F25" s="168" t="s">
        <v>377</v>
      </c>
      <c r="G25" s="188">
        <v>300</v>
      </c>
      <c r="H25" s="188"/>
      <c r="I25" s="188">
        <v>300</v>
      </c>
      <c r="J25" s="168" t="s">
        <v>378</v>
      </c>
      <c r="K25" s="168" t="s">
        <v>379</v>
      </c>
      <c r="L25" s="167">
        <v>19</v>
      </c>
      <c r="M25" s="167">
        <v>153</v>
      </c>
      <c r="N25" s="167">
        <f>O25+P25</f>
        <v>0.5665</v>
      </c>
      <c r="O25" s="216">
        <v>3.6900000000000002E-2</v>
      </c>
      <c r="P25" s="216">
        <v>0.52959999999999996</v>
      </c>
      <c r="Q25" s="216">
        <f>R25+S25</f>
        <v>1.9200999999999999</v>
      </c>
      <c r="R25" s="216">
        <v>0.12909999999999999</v>
      </c>
      <c r="S25" s="216">
        <v>1.7909999999999999</v>
      </c>
      <c r="T25" s="193" t="s">
        <v>374</v>
      </c>
      <c r="U25" s="193" t="s">
        <v>380</v>
      </c>
      <c r="V25" s="207"/>
    </row>
    <row r="26" spans="1:40" s="157" customFormat="1" ht="34.950000000000003" customHeight="1">
      <c r="A26" s="170"/>
      <c r="B26" s="307" t="s">
        <v>381</v>
      </c>
      <c r="C26" s="308"/>
      <c r="D26" s="308"/>
      <c r="E26" s="308"/>
      <c r="F26" s="309"/>
      <c r="G26" s="198">
        <f>SUM(G27:G32)</f>
        <v>951</v>
      </c>
      <c r="H26" s="198">
        <f>SUM(H27:H32)</f>
        <v>0</v>
      </c>
      <c r="I26" s="198">
        <f>SUM(I27:I32)</f>
        <v>951</v>
      </c>
      <c r="J26" s="194"/>
      <c r="K26" s="194"/>
      <c r="L26" s="178"/>
      <c r="M26" s="178"/>
      <c r="N26" s="217"/>
      <c r="O26" s="218"/>
      <c r="P26" s="218"/>
      <c r="Q26" s="218"/>
      <c r="R26" s="218"/>
      <c r="S26" s="218"/>
      <c r="T26" s="195"/>
      <c r="U26" s="195"/>
      <c r="V26" s="178"/>
      <c r="W26" s="208"/>
      <c r="X26" s="208"/>
      <c r="Y26" s="208"/>
      <c r="Z26" s="208"/>
      <c r="AA26" s="208"/>
      <c r="AB26" s="208"/>
      <c r="AC26" s="208"/>
      <c r="AD26" s="208"/>
      <c r="AE26" s="208"/>
      <c r="AF26" s="208"/>
      <c r="AG26" s="208"/>
      <c r="AH26" s="208"/>
      <c r="AI26" s="208"/>
      <c r="AJ26" s="208"/>
      <c r="AK26" s="208"/>
      <c r="AL26" s="208"/>
      <c r="AM26" s="208"/>
      <c r="AN26" s="208"/>
    </row>
    <row r="27" spans="1:40" s="153" customFormat="1" ht="154.94999999999999" customHeight="1">
      <c r="A27" s="167">
        <v>15</v>
      </c>
      <c r="B27" s="167" t="s">
        <v>389</v>
      </c>
      <c r="C27" s="167" t="s">
        <v>34</v>
      </c>
      <c r="D27" s="167" t="s">
        <v>383</v>
      </c>
      <c r="E27" s="167" t="s">
        <v>384</v>
      </c>
      <c r="F27" s="168" t="s">
        <v>451</v>
      </c>
      <c r="G27" s="188">
        <v>50</v>
      </c>
      <c r="H27" s="188"/>
      <c r="I27" s="188">
        <v>50</v>
      </c>
      <c r="J27" s="168" t="s">
        <v>390</v>
      </c>
      <c r="K27" s="168"/>
      <c r="L27" s="167"/>
      <c r="M27" s="167"/>
      <c r="N27" s="167"/>
      <c r="O27" s="167"/>
      <c r="P27" s="167"/>
      <c r="Q27" s="167"/>
      <c r="R27" s="167"/>
      <c r="S27" s="167"/>
      <c r="T27" s="167"/>
      <c r="U27" s="167"/>
      <c r="V27" s="151"/>
    </row>
    <row r="28" spans="1:40" s="158" customFormat="1" ht="289.95" customHeight="1">
      <c r="A28" s="167">
        <v>16</v>
      </c>
      <c r="B28" s="175" t="s">
        <v>381</v>
      </c>
      <c r="C28" s="175" t="s">
        <v>391</v>
      </c>
      <c r="D28" s="175" t="s">
        <v>152</v>
      </c>
      <c r="E28" s="175" t="s">
        <v>392</v>
      </c>
      <c r="F28" s="176" t="s">
        <v>393</v>
      </c>
      <c r="G28" s="188">
        <v>178</v>
      </c>
      <c r="H28" s="188"/>
      <c r="I28" s="188">
        <v>178</v>
      </c>
      <c r="J28" s="176" t="s">
        <v>394</v>
      </c>
      <c r="K28" s="176"/>
      <c r="L28" s="167">
        <v>19</v>
      </c>
      <c r="M28" s="167">
        <v>153</v>
      </c>
      <c r="N28" s="167">
        <f>O28+P28</f>
        <v>0.5665</v>
      </c>
      <c r="O28" s="216">
        <v>3.6900000000000002E-2</v>
      </c>
      <c r="P28" s="216">
        <v>0.52959999999999996</v>
      </c>
      <c r="Q28" s="216">
        <f>R28+S28</f>
        <v>1.9200999999999999</v>
      </c>
      <c r="R28" s="216">
        <v>0.12909999999999999</v>
      </c>
      <c r="S28" s="216">
        <v>1.7909999999999999</v>
      </c>
      <c r="T28" s="172" t="s">
        <v>396</v>
      </c>
      <c r="U28" s="172" t="s">
        <v>396</v>
      </c>
      <c r="V28" s="209"/>
      <c r="W28" s="210"/>
      <c r="X28" s="210"/>
      <c r="Y28" s="210"/>
      <c r="Z28" s="210"/>
      <c r="AA28" s="210"/>
      <c r="AB28" s="210"/>
      <c r="AC28" s="210"/>
      <c r="AD28" s="210"/>
      <c r="AE28" s="210"/>
      <c r="AF28" s="210"/>
      <c r="AG28" s="210"/>
      <c r="AH28" s="210"/>
      <c r="AI28" s="210"/>
      <c r="AJ28" s="210"/>
    </row>
    <row r="29" spans="1:40" s="154" customFormat="1" ht="132" customHeight="1">
      <c r="A29" s="167">
        <v>17</v>
      </c>
      <c r="B29" s="167" t="s">
        <v>452</v>
      </c>
      <c r="C29" s="167" t="s">
        <v>34</v>
      </c>
      <c r="D29" s="167" t="s">
        <v>383</v>
      </c>
      <c r="E29" s="167" t="s">
        <v>384</v>
      </c>
      <c r="F29" s="168" t="s">
        <v>385</v>
      </c>
      <c r="G29" s="188">
        <v>280</v>
      </c>
      <c r="H29" s="246">
        <v>0</v>
      </c>
      <c r="I29" s="246">
        <v>280</v>
      </c>
      <c r="J29" s="168" t="s">
        <v>386</v>
      </c>
      <c r="K29" s="168" t="s">
        <v>387</v>
      </c>
      <c r="L29" s="167">
        <v>19</v>
      </c>
      <c r="M29" s="167">
        <v>153</v>
      </c>
      <c r="N29" s="167">
        <v>0.68799999999999994</v>
      </c>
      <c r="O29" s="167">
        <v>5.4999999999999997E-3</v>
      </c>
      <c r="P29" s="167">
        <v>0.6825</v>
      </c>
      <c r="Q29" s="167">
        <v>2.7496</v>
      </c>
      <c r="R29" s="167">
        <v>1.9599999999999999E-2</v>
      </c>
      <c r="S29" s="167">
        <v>2.73</v>
      </c>
      <c r="T29" s="167" t="s">
        <v>68</v>
      </c>
      <c r="U29" s="167" t="s">
        <v>388</v>
      </c>
    </row>
    <row r="30" spans="1:40" s="154" customFormat="1" ht="106.05" customHeight="1">
      <c r="A30" s="167">
        <v>18</v>
      </c>
      <c r="B30" s="175" t="s">
        <v>436</v>
      </c>
      <c r="C30" s="176" t="s">
        <v>34</v>
      </c>
      <c r="D30" s="176" t="s">
        <v>152</v>
      </c>
      <c r="E30" s="175" t="s">
        <v>397</v>
      </c>
      <c r="F30" s="176" t="s">
        <v>445</v>
      </c>
      <c r="G30" s="188">
        <v>161</v>
      </c>
      <c r="H30" s="188"/>
      <c r="I30" s="188">
        <v>161</v>
      </c>
      <c r="J30" s="176" t="s">
        <v>399</v>
      </c>
      <c r="K30" s="176" t="s">
        <v>399</v>
      </c>
      <c r="L30" s="167">
        <v>19</v>
      </c>
      <c r="M30" s="167">
        <v>153</v>
      </c>
      <c r="N30" s="167">
        <f>O30+P30</f>
        <v>0.5665</v>
      </c>
      <c r="O30" s="216">
        <v>3.6900000000000002E-2</v>
      </c>
      <c r="P30" s="216">
        <v>0.52959999999999996</v>
      </c>
      <c r="Q30" s="216">
        <f>R30+S30</f>
        <v>1.9200999999999999</v>
      </c>
      <c r="R30" s="216">
        <v>0.12909999999999999</v>
      </c>
      <c r="S30" s="216">
        <v>1.7909999999999999</v>
      </c>
      <c r="T30" s="175" t="s">
        <v>400</v>
      </c>
      <c r="U30" s="175" t="s">
        <v>401</v>
      </c>
      <c r="V30" s="190"/>
    </row>
    <row r="31" spans="1:40" s="152" customFormat="1" ht="90" customHeight="1">
      <c r="A31" s="167">
        <v>19</v>
      </c>
      <c r="B31" s="175" t="s">
        <v>402</v>
      </c>
      <c r="C31" s="176" t="s">
        <v>34</v>
      </c>
      <c r="D31" s="176" t="s">
        <v>152</v>
      </c>
      <c r="E31" s="175" t="s">
        <v>173</v>
      </c>
      <c r="F31" s="176" t="s">
        <v>403</v>
      </c>
      <c r="G31" s="188">
        <v>112.2</v>
      </c>
      <c r="H31" s="188"/>
      <c r="I31" s="188">
        <v>112.2</v>
      </c>
      <c r="J31" s="176" t="s">
        <v>394</v>
      </c>
      <c r="K31" s="176" t="s">
        <v>404</v>
      </c>
      <c r="L31" s="167">
        <v>19</v>
      </c>
      <c r="M31" s="167">
        <v>153</v>
      </c>
      <c r="N31" s="167">
        <f>O31+P31</f>
        <v>0.5665</v>
      </c>
      <c r="O31" s="216">
        <v>3.6900000000000002E-2</v>
      </c>
      <c r="P31" s="216">
        <v>0.52959999999999996</v>
      </c>
      <c r="Q31" s="216">
        <f>R31+S31</f>
        <v>1.9200999999999999</v>
      </c>
      <c r="R31" s="216">
        <v>0.12909999999999999</v>
      </c>
      <c r="S31" s="216">
        <v>1.7909999999999999</v>
      </c>
      <c r="T31" s="175" t="s">
        <v>405</v>
      </c>
      <c r="U31" s="175" t="s">
        <v>406</v>
      </c>
      <c r="V31" s="186"/>
    </row>
    <row r="32" spans="1:40" s="11" customFormat="1" ht="111" customHeight="1">
      <c r="A32" s="167">
        <v>20</v>
      </c>
      <c r="B32" s="175" t="s">
        <v>407</v>
      </c>
      <c r="C32" s="176" t="s">
        <v>391</v>
      </c>
      <c r="D32" s="176" t="s">
        <v>152</v>
      </c>
      <c r="E32" s="175" t="s">
        <v>392</v>
      </c>
      <c r="F32" s="176" t="s">
        <v>408</v>
      </c>
      <c r="G32" s="188">
        <v>169.8</v>
      </c>
      <c r="H32" s="188"/>
      <c r="I32" s="188">
        <v>169.8</v>
      </c>
      <c r="J32" s="176" t="s">
        <v>409</v>
      </c>
      <c r="K32" s="176"/>
      <c r="L32" s="167">
        <v>19</v>
      </c>
      <c r="M32" s="167">
        <v>153</v>
      </c>
      <c r="N32" s="167">
        <f>O32+P32</f>
        <v>0.5665</v>
      </c>
      <c r="O32" s="216">
        <v>3.6900000000000002E-2</v>
      </c>
      <c r="P32" s="216">
        <v>0.52959999999999996</v>
      </c>
      <c r="Q32" s="216">
        <f>R32+S32</f>
        <v>1.9200999999999999</v>
      </c>
      <c r="R32" s="216">
        <v>0.12909999999999999</v>
      </c>
      <c r="S32" s="216">
        <v>1.7909999999999999</v>
      </c>
      <c r="T32" s="175" t="s">
        <v>395</v>
      </c>
      <c r="U32" s="175" t="s">
        <v>395</v>
      </c>
      <c r="V32" s="207"/>
    </row>
    <row r="33" spans="1:22" ht="28.95" customHeight="1">
      <c r="A33" s="167"/>
      <c r="B33" s="307" t="s">
        <v>410</v>
      </c>
      <c r="C33" s="308"/>
      <c r="D33" s="308"/>
      <c r="E33" s="308"/>
      <c r="F33" s="309"/>
      <c r="G33" s="198">
        <f>G34+G35</f>
        <v>782</v>
      </c>
      <c r="H33" s="198">
        <f>H34+H35</f>
        <v>542</v>
      </c>
      <c r="I33" s="198">
        <f>I34+I35</f>
        <v>240</v>
      </c>
      <c r="J33" s="199"/>
      <c r="K33" s="199"/>
      <c r="L33" s="211"/>
      <c r="M33" s="211"/>
      <c r="N33" s="219"/>
      <c r="O33" s="220"/>
      <c r="P33" s="220"/>
      <c r="Q33" s="220"/>
      <c r="R33" s="220"/>
      <c r="S33" s="220"/>
      <c r="T33" s="200"/>
      <c r="U33" s="200"/>
      <c r="V33" s="211"/>
    </row>
    <row r="34" spans="1:22" s="154" customFormat="1" ht="42" customHeight="1">
      <c r="A34" s="167">
        <v>21</v>
      </c>
      <c r="B34" s="172" t="s">
        <v>411</v>
      </c>
      <c r="C34" s="172" t="s">
        <v>391</v>
      </c>
      <c r="D34" s="172" t="s">
        <v>383</v>
      </c>
      <c r="E34" s="172"/>
      <c r="F34" s="171" t="s">
        <v>412</v>
      </c>
      <c r="G34" s="201">
        <v>542</v>
      </c>
      <c r="H34" s="201">
        <v>542</v>
      </c>
      <c r="I34" s="201"/>
      <c r="J34" s="171" t="s">
        <v>413</v>
      </c>
      <c r="K34" s="171" t="s">
        <v>413</v>
      </c>
      <c r="L34" s="172">
        <v>19</v>
      </c>
      <c r="M34" s="172">
        <v>153</v>
      </c>
      <c r="N34" s="221">
        <v>0.1019</v>
      </c>
      <c r="O34" s="221">
        <v>0.1019</v>
      </c>
      <c r="P34" s="222"/>
      <c r="Q34" s="223">
        <v>0.39850000000000002</v>
      </c>
      <c r="R34" s="223">
        <v>0.39850000000000002</v>
      </c>
      <c r="S34" s="222"/>
      <c r="T34" s="172" t="s">
        <v>59</v>
      </c>
      <c r="U34" s="172" t="s">
        <v>414</v>
      </c>
      <c r="V34" s="190"/>
    </row>
    <row r="35" spans="1:22" s="11" customFormat="1" ht="64.05" customHeight="1">
      <c r="A35" s="167">
        <v>22</v>
      </c>
      <c r="B35" s="172" t="s">
        <v>415</v>
      </c>
      <c r="C35" s="172" t="s">
        <v>34</v>
      </c>
      <c r="D35" s="172" t="s">
        <v>383</v>
      </c>
      <c r="E35" s="172" t="s">
        <v>173</v>
      </c>
      <c r="F35" s="172" t="s">
        <v>416</v>
      </c>
      <c r="G35" s="201">
        <v>240</v>
      </c>
      <c r="H35" s="201"/>
      <c r="I35" s="201">
        <v>240</v>
      </c>
      <c r="J35" s="172" t="s">
        <v>417</v>
      </c>
      <c r="K35" s="172" t="s">
        <v>418</v>
      </c>
      <c r="L35" s="167">
        <v>19</v>
      </c>
      <c r="M35" s="167">
        <v>153</v>
      </c>
      <c r="N35" s="167">
        <f>O35+P35</f>
        <v>0.5665</v>
      </c>
      <c r="O35" s="216">
        <v>3.6900000000000002E-2</v>
      </c>
      <c r="P35" s="216">
        <v>0.52959999999999996</v>
      </c>
      <c r="Q35" s="216">
        <f>R35+S35</f>
        <v>1.9200999999999999</v>
      </c>
      <c r="R35" s="216">
        <v>0.12909999999999999</v>
      </c>
      <c r="S35" s="216">
        <v>1.7909999999999999</v>
      </c>
      <c r="T35" s="172" t="s">
        <v>68</v>
      </c>
      <c r="U35" s="172" t="s">
        <v>173</v>
      </c>
      <c r="V35" s="207"/>
    </row>
  </sheetData>
  <mergeCells count="28">
    <mergeCell ref="A2:V2"/>
    <mergeCell ref="A3:B3"/>
    <mergeCell ref="C3:F3"/>
    <mergeCell ref="K3:N3"/>
    <mergeCell ref="Q3:T3"/>
    <mergeCell ref="G4:G8"/>
    <mergeCell ref="H4:H8"/>
    <mergeCell ref="I4:I8"/>
    <mergeCell ref="J5:J8"/>
    <mergeCell ref="K5:K8"/>
    <mergeCell ref="B33:F33"/>
    <mergeCell ref="A4:A8"/>
    <mergeCell ref="B4:B8"/>
    <mergeCell ref="C4:C8"/>
    <mergeCell ref="D4:D8"/>
    <mergeCell ref="E4:E8"/>
    <mergeCell ref="F4:F8"/>
    <mergeCell ref="A9:F9"/>
    <mergeCell ref="B10:F10"/>
    <mergeCell ref="B21:F21"/>
    <mergeCell ref="B26:F26"/>
    <mergeCell ref="T4:T8"/>
    <mergeCell ref="U4:U8"/>
    <mergeCell ref="V4:V8"/>
    <mergeCell ref="L5:M7"/>
    <mergeCell ref="N5:P7"/>
    <mergeCell ref="Q5:S7"/>
    <mergeCell ref="J4:S4"/>
  </mergeCells>
  <phoneticPr fontId="6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37"/>
  <sheetViews>
    <sheetView workbookViewId="0">
      <selection activeCell="F12" sqref="F12"/>
    </sheetView>
  </sheetViews>
  <sheetFormatPr defaultColWidth="9" defaultRowHeight="14.25" customHeight="1"/>
  <cols>
    <col min="1" max="1" width="5.6328125" style="12" customWidth="1"/>
    <col min="2" max="2" width="13.36328125" style="12" customWidth="1"/>
    <col min="3" max="5" width="10.1796875" style="12" customWidth="1"/>
    <col min="6" max="6" width="42.6328125" style="13" customWidth="1"/>
    <col min="7" max="7" width="19.36328125" style="13" customWidth="1"/>
    <col min="8" max="11" width="11.36328125" style="148" customWidth="1"/>
    <col min="12" max="12" width="22.36328125" style="14" customWidth="1"/>
    <col min="13" max="13" width="23.81640625" style="14" customWidth="1"/>
    <col min="14" max="14" width="11.453125" style="12" customWidth="1"/>
    <col min="15" max="15" width="8.81640625" style="12" customWidth="1"/>
    <col min="16" max="16" width="9.81640625" style="40" customWidth="1"/>
    <col min="17" max="18" width="9.6328125" style="212" customWidth="1"/>
    <col min="19" max="19" width="9.81640625" style="212" customWidth="1"/>
    <col min="20" max="21" width="10.1796875" style="212" customWidth="1"/>
    <col min="22" max="22" width="9" style="15"/>
    <col min="23" max="23" width="12.1796875" style="15" customWidth="1"/>
    <col min="24" max="24" width="6.81640625" style="12" customWidth="1"/>
    <col min="25" max="40" width="9" style="16"/>
  </cols>
  <sheetData>
    <row r="1" spans="1:24" ht="25.5" customHeight="1">
      <c r="A1" s="4" t="s">
        <v>437</v>
      </c>
      <c r="B1" s="18"/>
      <c r="C1" s="4"/>
      <c r="D1" s="4"/>
      <c r="E1" s="18"/>
      <c r="F1" s="4"/>
      <c r="G1" s="4"/>
      <c r="H1" s="149"/>
      <c r="I1" s="149"/>
      <c r="J1" s="149"/>
      <c r="K1" s="149"/>
      <c r="L1" s="4"/>
      <c r="M1" s="4"/>
      <c r="N1" s="18"/>
      <c r="O1" s="18"/>
      <c r="P1" s="18"/>
      <c r="Q1" s="18"/>
      <c r="R1" s="18"/>
      <c r="S1" s="18"/>
      <c r="T1" s="18"/>
      <c r="U1" s="18"/>
      <c r="V1" s="31"/>
      <c r="W1" s="31"/>
      <c r="X1" s="18"/>
    </row>
    <row r="2" spans="1:24" ht="55.5" customHeight="1">
      <c r="A2" s="315" t="s">
        <v>453</v>
      </c>
      <c r="B2" s="315"/>
      <c r="C2" s="315"/>
      <c r="D2" s="315"/>
      <c r="E2" s="315"/>
      <c r="F2" s="316"/>
      <c r="G2" s="316"/>
      <c r="H2" s="339"/>
      <c r="I2" s="339"/>
      <c r="J2" s="339"/>
      <c r="K2" s="339"/>
      <c r="L2" s="316"/>
      <c r="M2" s="316"/>
      <c r="N2" s="315"/>
      <c r="O2" s="315"/>
      <c r="P2" s="317"/>
      <c r="Q2" s="315"/>
      <c r="R2" s="315"/>
      <c r="S2" s="315"/>
      <c r="T2" s="315"/>
      <c r="U2" s="315"/>
      <c r="V2" s="318"/>
      <c r="W2" s="318"/>
      <c r="X2" s="315"/>
    </row>
    <row r="3" spans="1:24" s="1" customFormat="1" ht="19.05" customHeight="1">
      <c r="A3" s="319" t="s">
        <v>2</v>
      </c>
      <c r="B3" s="320"/>
      <c r="C3" s="321"/>
      <c r="D3" s="321"/>
      <c r="E3" s="321"/>
      <c r="F3" s="321"/>
      <c r="G3" s="21"/>
      <c r="H3" s="150"/>
      <c r="I3" s="150"/>
      <c r="J3" s="150"/>
      <c r="K3" s="150"/>
      <c r="L3" s="20" t="s">
        <v>3</v>
      </c>
      <c r="M3" s="321"/>
      <c r="N3" s="321"/>
      <c r="O3" s="321"/>
      <c r="P3" s="321"/>
      <c r="Q3" s="9" t="s">
        <v>4</v>
      </c>
      <c r="R3" s="21"/>
      <c r="S3" s="321"/>
      <c r="T3" s="321"/>
      <c r="U3" s="321"/>
      <c r="V3" s="322"/>
      <c r="W3" s="8" t="s">
        <v>5</v>
      </c>
      <c r="X3" s="32"/>
    </row>
    <row r="4" spans="1:24" s="2" customFormat="1" ht="45" customHeight="1">
      <c r="A4" s="310" t="s">
        <v>6</v>
      </c>
      <c r="B4" s="304" t="s">
        <v>7</v>
      </c>
      <c r="C4" s="304" t="s">
        <v>8</v>
      </c>
      <c r="D4" s="304" t="s">
        <v>9</v>
      </c>
      <c r="E4" s="304" t="s">
        <v>10</v>
      </c>
      <c r="F4" s="304" t="s">
        <v>11</v>
      </c>
      <c r="G4" s="340"/>
      <c r="H4" s="335" t="s">
        <v>12</v>
      </c>
      <c r="I4" s="336" t="s">
        <v>439</v>
      </c>
      <c r="J4" s="336" t="s">
        <v>440</v>
      </c>
      <c r="K4" s="336" t="s">
        <v>454</v>
      </c>
      <c r="L4" s="311" t="s">
        <v>13</v>
      </c>
      <c r="M4" s="311"/>
      <c r="N4" s="311"/>
      <c r="O4" s="311"/>
      <c r="P4" s="305"/>
      <c r="Q4" s="311"/>
      <c r="R4" s="311"/>
      <c r="S4" s="311"/>
      <c r="T4" s="311"/>
      <c r="U4" s="311"/>
      <c r="V4" s="304" t="s">
        <v>14</v>
      </c>
      <c r="W4" s="304" t="s">
        <v>15</v>
      </c>
      <c r="X4" s="304" t="s">
        <v>17</v>
      </c>
    </row>
    <row r="5" spans="1:24" s="2" customFormat="1" ht="20.100000000000001" customHeight="1">
      <c r="A5" s="310"/>
      <c r="B5" s="304"/>
      <c r="C5" s="304"/>
      <c r="D5" s="304"/>
      <c r="E5" s="304"/>
      <c r="F5" s="304"/>
      <c r="G5" s="341"/>
      <c r="H5" s="335"/>
      <c r="I5" s="337"/>
      <c r="J5" s="337"/>
      <c r="K5" s="337"/>
      <c r="L5" s="311" t="s">
        <v>18</v>
      </c>
      <c r="M5" s="314" t="s">
        <v>19</v>
      </c>
      <c r="N5" s="304" t="s">
        <v>20</v>
      </c>
      <c r="O5" s="304"/>
      <c r="P5" s="305" t="s">
        <v>21</v>
      </c>
      <c r="Q5" s="306"/>
      <c r="R5" s="306"/>
      <c r="S5" s="306" t="s">
        <v>22</v>
      </c>
      <c r="T5" s="306"/>
      <c r="U5" s="306"/>
      <c r="V5" s="304"/>
      <c r="W5" s="304"/>
      <c r="X5" s="304"/>
    </row>
    <row r="6" spans="1:24" s="2" customFormat="1" ht="19.5" customHeight="1">
      <c r="A6" s="310"/>
      <c r="B6" s="304"/>
      <c r="C6" s="304"/>
      <c r="D6" s="304"/>
      <c r="E6" s="304"/>
      <c r="F6" s="304"/>
      <c r="G6" s="341"/>
      <c r="H6" s="335"/>
      <c r="I6" s="337"/>
      <c r="J6" s="337"/>
      <c r="K6" s="337"/>
      <c r="L6" s="311"/>
      <c r="M6" s="314"/>
      <c r="N6" s="304"/>
      <c r="O6" s="304"/>
      <c r="P6" s="305"/>
      <c r="Q6" s="306"/>
      <c r="R6" s="306"/>
      <c r="S6" s="306"/>
      <c r="T6" s="306"/>
      <c r="U6" s="306"/>
      <c r="V6" s="304"/>
      <c r="W6" s="304"/>
      <c r="X6" s="304"/>
    </row>
    <row r="7" spans="1:24" s="2" customFormat="1" ht="18" customHeight="1">
      <c r="A7" s="310"/>
      <c r="B7" s="304"/>
      <c r="C7" s="304"/>
      <c r="D7" s="304"/>
      <c r="E7" s="304"/>
      <c r="F7" s="304"/>
      <c r="G7" s="341"/>
      <c r="H7" s="335"/>
      <c r="I7" s="337"/>
      <c r="J7" s="337"/>
      <c r="K7" s="337"/>
      <c r="L7" s="311"/>
      <c r="M7" s="314"/>
      <c r="N7" s="304"/>
      <c r="O7" s="304"/>
      <c r="P7" s="305"/>
      <c r="Q7" s="306"/>
      <c r="R7" s="306"/>
      <c r="S7" s="306"/>
      <c r="T7" s="306"/>
      <c r="U7" s="306"/>
      <c r="V7" s="304"/>
      <c r="W7" s="304"/>
      <c r="X7" s="304"/>
    </row>
    <row r="8" spans="1:24" s="2" customFormat="1" ht="91.05" customHeight="1">
      <c r="A8" s="310"/>
      <c r="B8" s="304"/>
      <c r="C8" s="304"/>
      <c r="D8" s="304"/>
      <c r="E8" s="304"/>
      <c r="F8" s="304"/>
      <c r="G8" s="342"/>
      <c r="H8" s="335"/>
      <c r="I8" s="338"/>
      <c r="J8" s="338"/>
      <c r="K8" s="338"/>
      <c r="L8" s="311"/>
      <c r="M8" s="314"/>
      <c r="N8" s="162" t="s">
        <v>23</v>
      </c>
      <c r="O8" s="162" t="s">
        <v>24</v>
      </c>
      <c r="P8" s="213" t="s">
        <v>25</v>
      </c>
      <c r="Q8" s="214" t="s">
        <v>26</v>
      </c>
      <c r="R8" s="214" t="s">
        <v>27</v>
      </c>
      <c r="S8" s="214" t="s">
        <v>25</v>
      </c>
      <c r="T8" s="214" t="s">
        <v>28</v>
      </c>
      <c r="U8" s="214" t="s">
        <v>29</v>
      </c>
      <c r="V8" s="304"/>
      <c r="W8" s="304"/>
      <c r="X8" s="304"/>
    </row>
    <row r="9" spans="1:24" s="3" customFormat="1" ht="40.950000000000003" customHeight="1">
      <c r="A9" s="310" t="s">
        <v>30</v>
      </c>
      <c r="B9" s="310"/>
      <c r="C9" s="310"/>
      <c r="D9" s="310"/>
      <c r="E9" s="310"/>
      <c r="F9" s="310"/>
      <c r="G9" s="161"/>
      <c r="H9" s="166">
        <f t="shared" ref="H9:H29" si="0">I9+J9+K9</f>
        <v>13756</v>
      </c>
      <c r="I9" s="166">
        <f>I10+I24+I30+I35</f>
        <v>5631</v>
      </c>
      <c r="J9" s="166">
        <f>J10+J24+J30+J35</f>
        <v>4505</v>
      </c>
      <c r="K9" s="166">
        <f>K10+K24+K30+K35</f>
        <v>3620</v>
      </c>
      <c r="L9" s="184"/>
      <c r="M9" s="185"/>
      <c r="N9" s="162"/>
      <c r="O9" s="162"/>
      <c r="P9" s="213"/>
      <c r="Q9" s="214"/>
      <c r="R9" s="214"/>
      <c r="S9" s="214"/>
      <c r="T9" s="214"/>
      <c r="U9" s="214"/>
      <c r="V9" s="162"/>
      <c r="W9" s="162"/>
      <c r="X9" s="162"/>
    </row>
    <row r="10" spans="1:24" s="3" customFormat="1" ht="42" customHeight="1">
      <c r="A10" s="161"/>
      <c r="B10" s="304" t="s">
        <v>31</v>
      </c>
      <c r="C10" s="304"/>
      <c r="D10" s="304"/>
      <c r="E10" s="304"/>
      <c r="F10" s="312"/>
      <c r="G10" s="165"/>
      <c r="H10" s="166">
        <f t="shared" si="0"/>
        <v>9503</v>
      </c>
      <c r="I10" s="166">
        <f>SUM(I11:I23)</f>
        <v>3662</v>
      </c>
      <c r="J10" s="166">
        <f>SUM(J11:J23)</f>
        <v>3041</v>
      </c>
      <c r="K10" s="166">
        <f>SUM(K11:K23)</f>
        <v>2800</v>
      </c>
      <c r="L10" s="184"/>
      <c r="M10" s="185"/>
      <c r="N10" s="162"/>
      <c r="O10" s="162"/>
      <c r="P10" s="213"/>
      <c r="Q10" s="214"/>
      <c r="R10" s="214"/>
      <c r="S10" s="214" t="s">
        <v>32</v>
      </c>
      <c r="T10" s="214"/>
      <c r="U10" s="214"/>
      <c r="V10" s="162"/>
      <c r="W10" s="162"/>
      <c r="X10" s="162"/>
    </row>
    <row r="11" spans="1:24" s="152" customFormat="1" ht="52.95" customHeight="1">
      <c r="A11" s="167">
        <v>2</v>
      </c>
      <c r="B11" s="167" t="s">
        <v>455</v>
      </c>
      <c r="C11" s="167" t="s">
        <v>34</v>
      </c>
      <c r="D11" s="168" t="s">
        <v>152</v>
      </c>
      <c r="E11" s="167" t="s">
        <v>173</v>
      </c>
      <c r="F11" s="168" t="s">
        <v>50</v>
      </c>
      <c r="G11" s="168">
        <v>2000</v>
      </c>
      <c r="H11" s="166">
        <f t="shared" si="0"/>
        <v>2000</v>
      </c>
      <c r="I11" s="186"/>
      <c r="J11" s="186"/>
      <c r="K11" s="151">
        <v>2000</v>
      </c>
      <c r="L11" s="168" t="s">
        <v>51</v>
      </c>
      <c r="M11" s="168" t="s">
        <v>52</v>
      </c>
      <c r="N11" s="167">
        <v>19</v>
      </c>
      <c r="O11" s="167">
        <v>153</v>
      </c>
      <c r="P11" s="167">
        <v>0.76</v>
      </c>
      <c r="Q11" s="167">
        <v>1.2E-2</v>
      </c>
      <c r="R11" s="167">
        <v>0.75</v>
      </c>
      <c r="S11" s="167">
        <v>3.05</v>
      </c>
      <c r="T11" s="167">
        <v>4.8000000000000001E-2</v>
      </c>
      <c r="U11" s="167">
        <v>3</v>
      </c>
      <c r="V11" s="167" t="s">
        <v>46</v>
      </c>
      <c r="W11" s="167" t="s">
        <v>446</v>
      </c>
    </row>
    <row r="12" spans="1:24" s="59" customFormat="1" ht="189" customHeight="1">
      <c r="A12" s="167">
        <v>1</v>
      </c>
      <c r="B12" s="168" t="s">
        <v>426</v>
      </c>
      <c r="C12" s="168" t="s">
        <v>34</v>
      </c>
      <c r="D12" s="168" t="s">
        <v>152</v>
      </c>
      <c r="E12" s="168" t="s">
        <v>441</v>
      </c>
      <c r="F12" s="168" t="s">
        <v>456</v>
      </c>
      <c r="G12" s="168">
        <v>2400</v>
      </c>
      <c r="H12" s="166">
        <f t="shared" si="0"/>
        <v>1370</v>
      </c>
      <c r="I12" s="167">
        <v>1370</v>
      </c>
      <c r="J12" s="167"/>
      <c r="K12" s="167"/>
      <c r="L12" s="168" t="s">
        <v>443</v>
      </c>
      <c r="M12" s="168" t="s">
        <v>444</v>
      </c>
      <c r="N12" s="167">
        <v>19</v>
      </c>
      <c r="O12" s="167">
        <v>153</v>
      </c>
      <c r="P12" s="167">
        <f>Q12+R12</f>
        <v>0.5665</v>
      </c>
      <c r="Q12" s="167">
        <v>3.6900000000000002E-2</v>
      </c>
      <c r="R12" s="167">
        <v>0.52959999999999996</v>
      </c>
      <c r="S12" s="167">
        <f>T12+U12</f>
        <v>1.9200999999999999</v>
      </c>
      <c r="T12" s="167">
        <v>0.12909999999999999</v>
      </c>
      <c r="U12" s="167">
        <v>1.7909999999999999</v>
      </c>
      <c r="V12" s="167" t="s">
        <v>68</v>
      </c>
      <c r="W12" s="167" t="s">
        <v>60</v>
      </c>
      <c r="X12" s="205"/>
    </row>
    <row r="13" spans="1:24" s="153" customFormat="1" ht="144" customHeight="1">
      <c r="A13" s="167">
        <v>2</v>
      </c>
      <c r="B13" s="167" t="s">
        <v>457</v>
      </c>
      <c r="C13" s="167" t="s">
        <v>34</v>
      </c>
      <c r="D13" s="168" t="s">
        <v>152</v>
      </c>
      <c r="E13" s="167" t="s">
        <v>36</v>
      </c>
      <c r="F13" s="168" t="s">
        <v>458</v>
      </c>
      <c r="G13" s="168">
        <v>2200</v>
      </c>
      <c r="H13" s="166">
        <f t="shared" si="0"/>
        <v>1262</v>
      </c>
      <c r="I13" s="188">
        <v>1062</v>
      </c>
      <c r="J13" s="188"/>
      <c r="K13" s="188">
        <v>200</v>
      </c>
      <c r="L13" s="168" t="s">
        <v>66</v>
      </c>
      <c r="M13" s="168" t="s">
        <v>67</v>
      </c>
      <c r="N13" s="167">
        <v>19</v>
      </c>
      <c r="O13" s="167">
        <v>153</v>
      </c>
      <c r="P13" s="167">
        <v>0.13</v>
      </c>
      <c r="Q13" s="167">
        <v>0.03</v>
      </c>
      <c r="R13" s="167">
        <v>0.1</v>
      </c>
      <c r="S13" s="167">
        <v>0.4</v>
      </c>
      <c r="T13" s="167">
        <v>0.1</v>
      </c>
      <c r="U13" s="167">
        <v>0.3</v>
      </c>
      <c r="V13" s="167" t="s">
        <v>68</v>
      </c>
      <c r="W13" s="167" t="s">
        <v>459</v>
      </c>
      <c r="X13" s="151"/>
    </row>
    <row r="14" spans="1:24" s="153" customFormat="1" ht="337.05" customHeight="1">
      <c r="A14" s="167">
        <v>4</v>
      </c>
      <c r="B14" s="167" t="s">
        <v>427</v>
      </c>
      <c r="C14" s="167" t="s">
        <v>125</v>
      </c>
      <c r="D14" s="167" t="s">
        <v>35</v>
      </c>
      <c r="E14" s="167" t="s">
        <v>36</v>
      </c>
      <c r="F14" s="169" t="s">
        <v>460</v>
      </c>
      <c r="G14" s="169"/>
      <c r="H14" s="166">
        <f t="shared" si="0"/>
        <v>500</v>
      </c>
      <c r="I14" s="188"/>
      <c r="J14" s="188">
        <v>500</v>
      </c>
      <c r="K14" s="188"/>
      <c r="L14" s="168" t="s">
        <v>449</v>
      </c>
      <c r="M14" s="168" t="s">
        <v>450</v>
      </c>
      <c r="N14" s="167">
        <v>19</v>
      </c>
      <c r="O14" s="167">
        <v>153</v>
      </c>
      <c r="P14" s="167">
        <v>5.4999999999999997E-3</v>
      </c>
      <c r="Q14" s="167">
        <v>2.0999999999999999E-3</v>
      </c>
      <c r="R14" s="167">
        <v>3.3999999999999998E-3</v>
      </c>
      <c r="S14" s="167">
        <v>1.8200000000000001E-2</v>
      </c>
      <c r="T14" s="167">
        <v>6.3E-3</v>
      </c>
      <c r="U14" s="167">
        <v>1.1900000000000001E-2</v>
      </c>
      <c r="V14" s="167" t="s">
        <v>68</v>
      </c>
      <c r="W14" s="167" t="s">
        <v>461</v>
      </c>
      <c r="X14" s="151"/>
    </row>
    <row r="15" spans="1:24" s="153" customFormat="1" ht="277.05" customHeight="1">
      <c r="A15" s="167"/>
      <c r="B15" s="167" t="s">
        <v>462</v>
      </c>
      <c r="C15" s="167" t="s">
        <v>34</v>
      </c>
      <c r="D15" s="168" t="s">
        <v>152</v>
      </c>
      <c r="E15" s="167" t="s">
        <v>36</v>
      </c>
      <c r="F15" s="169" t="s">
        <v>463</v>
      </c>
      <c r="G15" s="169"/>
      <c r="H15" s="166">
        <f t="shared" si="0"/>
        <v>718</v>
      </c>
      <c r="I15" s="188"/>
      <c r="J15" s="188">
        <v>718</v>
      </c>
      <c r="K15" s="188"/>
      <c r="L15" s="168" t="s">
        <v>464</v>
      </c>
      <c r="M15" s="168" t="s">
        <v>100</v>
      </c>
      <c r="N15" s="167"/>
      <c r="O15" s="167">
        <v>23</v>
      </c>
      <c r="P15" s="167">
        <v>0.1</v>
      </c>
      <c r="Q15" s="167">
        <v>7.0000000000000001E-3</v>
      </c>
      <c r="R15" s="167">
        <v>9.1999999999999998E-2</v>
      </c>
      <c r="S15" s="167">
        <v>0.19600000000000001</v>
      </c>
      <c r="T15" s="167">
        <v>1.7999999999999999E-2</v>
      </c>
      <c r="U15" s="167">
        <v>0.17799999999999999</v>
      </c>
      <c r="V15" s="167" t="s">
        <v>46</v>
      </c>
      <c r="W15" s="167" t="s">
        <v>47</v>
      </c>
      <c r="X15" s="151"/>
    </row>
    <row r="16" spans="1:24" s="153" customFormat="1" ht="277.05" customHeight="1">
      <c r="A16" s="167"/>
      <c r="B16" s="167" t="s">
        <v>465</v>
      </c>
      <c r="C16" s="167" t="s">
        <v>34</v>
      </c>
      <c r="D16" s="168" t="s">
        <v>152</v>
      </c>
      <c r="E16" s="167" t="s">
        <v>36</v>
      </c>
      <c r="F16" s="168" t="s">
        <v>466</v>
      </c>
      <c r="G16" s="168"/>
      <c r="H16" s="166">
        <f t="shared" si="0"/>
        <v>300</v>
      </c>
      <c r="I16" s="151"/>
      <c r="J16" s="151">
        <v>300</v>
      </c>
      <c r="K16" s="151"/>
      <c r="L16" s="168" t="s">
        <v>38</v>
      </c>
      <c r="M16" s="168" t="s">
        <v>39</v>
      </c>
      <c r="N16" s="167"/>
      <c r="O16" s="167">
        <v>3</v>
      </c>
      <c r="P16" s="167" t="s">
        <v>40</v>
      </c>
      <c r="Q16" s="167" t="s">
        <v>41</v>
      </c>
      <c r="R16" s="167" t="s">
        <v>42</v>
      </c>
      <c r="S16" s="167" t="s">
        <v>43</v>
      </c>
      <c r="T16" s="167" t="s">
        <v>44</v>
      </c>
      <c r="U16" s="167" t="s">
        <v>45</v>
      </c>
      <c r="V16" s="167" t="s">
        <v>46</v>
      </c>
      <c r="W16" s="167" t="s">
        <v>446</v>
      </c>
      <c r="X16" s="151"/>
    </row>
    <row r="17" spans="1:40" s="153" customFormat="1" ht="43.95" customHeight="1">
      <c r="A17" s="167">
        <v>5</v>
      </c>
      <c r="B17" s="167" t="s">
        <v>172</v>
      </c>
      <c r="C17" s="167" t="s">
        <v>34</v>
      </c>
      <c r="D17" s="168" t="s">
        <v>152</v>
      </c>
      <c r="E17" s="167" t="s">
        <v>173</v>
      </c>
      <c r="F17" s="168" t="s">
        <v>174</v>
      </c>
      <c r="G17" s="168"/>
      <c r="H17" s="166">
        <f t="shared" si="0"/>
        <v>630</v>
      </c>
      <c r="I17" s="188">
        <v>630</v>
      </c>
      <c r="J17" s="188"/>
      <c r="K17" s="188"/>
      <c r="L17" s="168" t="s">
        <v>175</v>
      </c>
      <c r="M17" s="168"/>
      <c r="N17" s="167">
        <v>19</v>
      </c>
      <c r="O17" s="167">
        <v>153</v>
      </c>
      <c r="P17" s="167">
        <f>Q17+R17</f>
        <v>0.5665</v>
      </c>
      <c r="Q17" s="167">
        <v>3.6900000000000002E-2</v>
      </c>
      <c r="R17" s="167">
        <v>0.52959999999999996</v>
      </c>
      <c r="S17" s="167">
        <f>T17+U17</f>
        <v>1.9200999999999999</v>
      </c>
      <c r="T17" s="167">
        <v>0.12909999999999999</v>
      </c>
      <c r="U17" s="167">
        <v>1.7909999999999999</v>
      </c>
      <c r="V17" s="167" t="s">
        <v>46</v>
      </c>
      <c r="W17" s="167" t="s">
        <v>176</v>
      </c>
      <c r="X17" s="151"/>
    </row>
    <row r="18" spans="1:40" s="153" customFormat="1" ht="43.95" customHeight="1">
      <c r="A18" s="167"/>
      <c r="B18" s="167" t="s">
        <v>467</v>
      </c>
      <c r="C18" s="167" t="s">
        <v>34</v>
      </c>
      <c r="D18" s="168" t="s">
        <v>152</v>
      </c>
      <c r="E18" s="167" t="s">
        <v>468</v>
      </c>
      <c r="F18" s="168" t="s">
        <v>469</v>
      </c>
      <c r="G18" s="168"/>
      <c r="H18" s="166">
        <f t="shared" si="0"/>
        <v>200</v>
      </c>
      <c r="I18" s="188"/>
      <c r="J18" s="188">
        <v>200</v>
      </c>
      <c r="K18" s="188"/>
      <c r="L18" s="168"/>
      <c r="M18" s="168"/>
      <c r="N18" s="167"/>
      <c r="O18" s="167"/>
      <c r="P18" s="167"/>
      <c r="Q18" s="167"/>
      <c r="R18" s="167"/>
      <c r="S18" s="167"/>
      <c r="T18" s="167"/>
      <c r="U18" s="167"/>
      <c r="V18" s="167"/>
      <c r="W18" s="167"/>
      <c r="X18" s="151"/>
    </row>
    <row r="19" spans="1:40" s="153" customFormat="1" ht="43.95" customHeight="1">
      <c r="A19" s="167">
        <v>6</v>
      </c>
      <c r="B19" s="167" t="s">
        <v>428</v>
      </c>
      <c r="C19" s="167" t="s">
        <v>34</v>
      </c>
      <c r="D19" s="167" t="s">
        <v>168</v>
      </c>
      <c r="E19" s="167" t="s">
        <v>173</v>
      </c>
      <c r="F19" s="168" t="s">
        <v>470</v>
      </c>
      <c r="G19" s="168"/>
      <c r="H19" s="166">
        <f t="shared" si="0"/>
        <v>900</v>
      </c>
      <c r="I19" s="188">
        <v>600</v>
      </c>
      <c r="J19" s="188">
        <v>300</v>
      </c>
      <c r="K19" s="188"/>
      <c r="L19" s="168"/>
      <c r="M19" s="168"/>
      <c r="N19" s="167"/>
      <c r="O19" s="167"/>
      <c r="P19" s="167"/>
      <c r="Q19" s="167"/>
      <c r="R19" s="167"/>
      <c r="S19" s="167"/>
      <c r="T19" s="167"/>
      <c r="U19" s="167"/>
      <c r="V19" s="167" t="s">
        <v>173</v>
      </c>
      <c r="W19" s="167" t="s">
        <v>471</v>
      </c>
      <c r="X19" s="151"/>
    </row>
    <row r="20" spans="1:40" s="153" customFormat="1" ht="43.95" customHeight="1">
      <c r="A20" s="167">
        <v>7</v>
      </c>
      <c r="B20" s="167" t="s">
        <v>429</v>
      </c>
      <c r="C20" s="167" t="s">
        <v>34</v>
      </c>
      <c r="D20" s="167" t="s">
        <v>168</v>
      </c>
      <c r="E20" s="167" t="s">
        <v>472</v>
      </c>
      <c r="F20" s="168" t="s">
        <v>473</v>
      </c>
      <c r="G20" s="168"/>
      <c r="H20" s="166">
        <f t="shared" si="0"/>
        <v>300</v>
      </c>
      <c r="I20" s="188"/>
      <c r="J20" s="188">
        <v>300</v>
      </c>
      <c r="K20" s="188"/>
      <c r="L20" s="168"/>
      <c r="M20" s="168"/>
      <c r="N20" s="167"/>
      <c r="O20" s="167"/>
      <c r="P20" s="167"/>
      <c r="Q20" s="167"/>
      <c r="R20" s="167"/>
      <c r="S20" s="167"/>
      <c r="T20" s="167"/>
      <c r="U20" s="167"/>
      <c r="V20" s="167" t="s">
        <v>142</v>
      </c>
      <c r="W20" s="167" t="s">
        <v>474</v>
      </c>
      <c r="X20" s="151"/>
    </row>
    <row r="21" spans="1:40" s="154" customFormat="1" ht="81" customHeight="1">
      <c r="A21" s="172">
        <v>9</v>
      </c>
      <c r="B21" s="171" t="s">
        <v>475</v>
      </c>
      <c r="C21" s="172" t="s">
        <v>34</v>
      </c>
      <c r="D21" s="167" t="s">
        <v>168</v>
      </c>
      <c r="E21" s="172" t="s">
        <v>36</v>
      </c>
      <c r="F21" s="171" t="s">
        <v>62</v>
      </c>
      <c r="G21" s="171"/>
      <c r="H21" s="166">
        <f t="shared" si="0"/>
        <v>600</v>
      </c>
      <c r="I21" s="190"/>
      <c r="J21" s="190"/>
      <c r="K21" s="190">
        <v>600</v>
      </c>
      <c r="L21" s="171" t="s">
        <v>63</v>
      </c>
      <c r="M21" s="171" t="s">
        <v>63</v>
      </c>
      <c r="N21" s="172">
        <v>19</v>
      </c>
      <c r="O21" s="172">
        <v>153</v>
      </c>
      <c r="P21" s="172">
        <f>Q21+R21</f>
        <v>0.5665</v>
      </c>
      <c r="Q21" s="172">
        <v>3.6900000000000002E-2</v>
      </c>
      <c r="R21" s="172">
        <v>0.52959999999999996</v>
      </c>
      <c r="S21" s="172">
        <f>T21+U21</f>
        <v>1.9200999999999999</v>
      </c>
      <c r="T21" s="172">
        <v>0.12909999999999999</v>
      </c>
      <c r="U21" s="172">
        <v>1.7909999999999999</v>
      </c>
      <c r="V21" s="172" t="s">
        <v>68</v>
      </c>
      <c r="W21" s="172" t="s">
        <v>36</v>
      </c>
    </row>
    <row r="22" spans="1:40" s="154" customFormat="1" ht="81" customHeight="1">
      <c r="A22" s="172"/>
      <c r="B22" s="171" t="s">
        <v>476</v>
      </c>
      <c r="C22" s="172" t="s">
        <v>34</v>
      </c>
      <c r="D22" s="167" t="s">
        <v>168</v>
      </c>
      <c r="E22" s="172" t="s">
        <v>36</v>
      </c>
      <c r="F22" s="171" t="s">
        <v>477</v>
      </c>
      <c r="G22" s="171"/>
      <c r="H22" s="166">
        <f t="shared" si="0"/>
        <v>200</v>
      </c>
      <c r="I22" s="190"/>
      <c r="J22" s="190">
        <v>200</v>
      </c>
      <c r="K22" s="190"/>
      <c r="L22" s="171"/>
      <c r="M22" s="171"/>
      <c r="N22" s="172"/>
      <c r="O22" s="172"/>
      <c r="P22" s="172"/>
      <c r="Q22" s="172"/>
      <c r="R22" s="172"/>
      <c r="S22" s="172"/>
      <c r="T22" s="172"/>
      <c r="U22" s="172"/>
      <c r="V22" s="172"/>
      <c r="W22" s="172"/>
    </row>
    <row r="23" spans="1:40" s="11" customFormat="1" ht="148.05000000000001" customHeight="1">
      <c r="A23" s="167">
        <v>9</v>
      </c>
      <c r="B23" s="167" t="s">
        <v>188</v>
      </c>
      <c r="C23" s="168" t="s">
        <v>34</v>
      </c>
      <c r="D23" s="168" t="s">
        <v>152</v>
      </c>
      <c r="E23" s="167" t="s">
        <v>173</v>
      </c>
      <c r="F23" s="168" t="s">
        <v>189</v>
      </c>
      <c r="G23" s="168"/>
      <c r="H23" s="166">
        <f t="shared" si="0"/>
        <v>523</v>
      </c>
      <c r="I23" s="188"/>
      <c r="J23" s="188">
        <v>523</v>
      </c>
      <c r="K23" s="188"/>
      <c r="L23" s="168" t="s">
        <v>190</v>
      </c>
      <c r="M23" s="168" t="s">
        <v>191</v>
      </c>
      <c r="N23" s="167" t="s">
        <v>68</v>
      </c>
      <c r="O23" s="167" t="s">
        <v>192</v>
      </c>
      <c r="P23" s="172">
        <v>19</v>
      </c>
      <c r="Q23" s="172">
        <v>153</v>
      </c>
      <c r="R23" s="221">
        <v>0.5665</v>
      </c>
      <c r="S23" s="221">
        <v>1.9200999999999999</v>
      </c>
      <c r="T23" s="221"/>
      <c r="U23" s="207"/>
      <c r="V23" s="172" t="s">
        <v>59</v>
      </c>
      <c r="W23" s="172" t="s">
        <v>193</v>
      </c>
      <c r="X23" s="207"/>
    </row>
    <row r="24" spans="1:40" s="152" customFormat="1" ht="40.950000000000003" customHeight="1">
      <c r="A24" s="170"/>
      <c r="B24" s="313" t="s">
        <v>194</v>
      </c>
      <c r="C24" s="313"/>
      <c r="D24" s="313"/>
      <c r="E24" s="313"/>
      <c r="F24" s="313"/>
      <c r="G24" s="170"/>
      <c r="H24" s="179">
        <f t="shared" si="0"/>
        <v>2655</v>
      </c>
      <c r="I24" s="163">
        <f>SUM(I25:I29)</f>
        <v>1427</v>
      </c>
      <c r="J24" s="163">
        <f>SUM(J25:J29)</f>
        <v>789</v>
      </c>
      <c r="K24" s="163">
        <f>SUM(K25:K29)</f>
        <v>439</v>
      </c>
      <c r="L24" s="169"/>
      <c r="M24" s="169"/>
      <c r="N24" s="170"/>
      <c r="O24" s="170"/>
      <c r="P24" s="170"/>
      <c r="Q24" s="170"/>
      <c r="R24" s="170"/>
      <c r="S24" s="170"/>
      <c r="T24" s="170"/>
      <c r="U24" s="170"/>
      <c r="V24" s="170"/>
      <c r="W24" s="170"/>
      <c r="X24" s="186"/>
    </row>
    <row r="25" spans="1:40" s="11" customFormat="1" ht="112.95" customHeight="1">
      <c r="A25" s="167">
        <v>10</v>
      </c>
      <c r="B25" s="167" t="s">
        <v>318</v>
      </c>
      <c r="C25" s="167" t="s">
        <v>34</v>
      </c>
      <c r="D25" s="167" t="s">
        <v>152</v>
      </c>
      <c r="E25" s="167" t="s">
        <v>319</v>
      </c>
      <c r="F25" s="168" t="s">
        <v>478</v>
      </c>
      <c r="G25" s="168"/>
      <c r="H25" s="179">
        <f t="shared" si="0"/>
        <v>227</v>
      </c>
      <c r="I25" s="188">
        <v>227</v>
      </c>
      <c r="J25" s="191"/>
      <c r="K25" s="191"/>
      <c r="L25" s="176" t="s">
        <v>321</v>
      </c>
      <c r="M25" s="168"/>
      <c r="N25" s="167"/>
      <c r="O25" s="167"/>
      <c r="P25" s="151">
        <v>0.01</v>
      </c>
      <c r="Q25" s="215">
        <v>0</v>
      </c>
      <c r="R25" s="215">
        <v>0</v>
      </c>
      <c r="S25" s="215">
        <v>0.01</v>
      </c>
      <c r="T25" s="215">
        <v>0</v>
      </c>
      <c r="U25" s="215" t="s">
        <v>322</v>
      </c>
      <c r="V25" s="167" t="s">
        <v>323</v>
      </c>
      <c r="W25" s="167" t="s">
        <v>479</v>
      </c>
      <c r="X25" s="207"/>
    </row>
    <row r="26" spans="1:40" s="155" customFormat="1" ht="85.05" customHeight="1">
      <c r="A26" s="167">
        <v>11</v>
      </c>
      <c r="B26" s="167" t="s">
        <v>366</v>
      </c>
      <c r="C26" s="167" t="s">
        <v>34</v>
      </c>
      <c r="D26" s="167">
        <v>2024</v>
      </c>
      <c r="E26" s="151" t="s">
        <v>142</v>
      </c>
      <c r="F26" s="168" t="s">
        <v>367</v>
      </c>
      <c r="G26" s="168"/>
      <c r="H26" s="179">
        <f t="shared" si="0"/>
        <v>400</v>
      </c>
      <c r="I26" s="188">
        <v>300</v>
      </c>
      <c r="J26" s="188">
        <v>100</v>
      </c>
      <c r="K26" s="188"/>
      <c r="L26" s="176" t="s">
        <v>368</v>
      </c>
      <c r="M26" s="192"/>
      <c r="N26" s="188">
        <v>15</v>
      </c>
      <c r="O26" s="188">
        <v>5647</v>
      </c>
      <c r="P26" s="188">
        <v>487</v>
      </c>
      <c r="Q26" s="188">
        <v>516</v>
      </c>
      <c r="R26" s="188">
        <v>22476</v>
      </c>
      <c r="S26" s="188">
        <v>1601</v>
      </c>
      <c r="T26" s="188">
        <v>20875</v>
      </c>
      <c r="U26" s="167"/>
      <c r="V26" s="167" t="s">
        <v>480</v>
      </c>
      <c r="W26" s="167" t="s">
        <v>481</v>
      </c>
      <c r="X26" s="167"/>
    </row>
    <row r="27" spans="1:40" s="11" customFormat="1" ht="103.05" customHeight="1">
      <c r="A27" s="167">
        <v>12</v>
      </c>
      <c r="B27" s="167" t="s">
        <v>371</v>
      </c>
      <c r="C27" s="168" t="s">
        <v>34</v>
      </c>
      <c r="D27" s="168" t="s">
        <v>152</v>
      </c>
      <c r="E27" s="167" t="s">
        <v>173</v>
      </c>
      <c r="F27" s="168" t="s">
        <v>372</v>
      </c>
      <c r="G27" s="168"/>
      <c r="H27" s="179">
        <f t="shared" si="0"/>
        <v>1001</v>
      </c>
      <c r="I27" s="188">
        <v>500</v>
      </c>
      <c r="J27" s="188">
        <v>112</v>
      </c>
      <c r="K27" s="188">
        <v>389</v>
      </c>
      <c r="L27" s="168" t="s">
        <v>373</v>
      </c>
      <c r="M27" s="168" t="s">
        <v>373</v>
      </c>
      <c r="N27" s="167"/>
      <c r="O27" s="167">
        <v>10</v>
      </c>
      <c r="P27" s="167">
        <v>0.55679999999999996</v>
      </c>
      <c r="Q27" s="216"/>
      <c r="R27" s="216">
        <v>0.55679999999999996</v>
      </c>
      <c r="S27" s="216">
        <v>1.5504</v>
      </c>
      <c r="T27" s="216"/>
      <c r="U27" s="216">
        <v>1.5504</v>
      </c>
      <c r="V27" s="193" t="s">
        <v>374</v>
      </c>
      <c r="W27" s="193" t="s">
        <v>375</v>
      </c>
      <c r="X27" s="207"/>
    </row>
    <row r="28" spans="1:40" s="11" customFormat="1" ht="244.95" customHeight="1">
      <c r="A28" s="167">
        <v>13</v>
      </c>
      <c r="B28" s="167" t="s">
        <v>482</v>
      </c>
      <c r="C28" s="168" t="s">
        <v>34</v>
      </c>
      <c r="D28" s="168" t="s">
        <v>152</v>
      </c>
      <c r="E28" s="167" t="s">
        <v>173</v>
      </c>
      <c r="F28" s="168" t="s">
        <v>483</v>
      </c>
      <c r="G28" s="168"/>
      <c r="H28" s="179">
        <f t="shared" si="0"/>
        <v>977</v>
      </c>
      <c r="I28" s="188">
        <v>400</v>
      </c>
      <c r="J28" s="188">
        <v>577</v>
      </c>
      <c r="K28" s="188"/>
      <c r="L28" s="168" t="s">
        <v>378</v>
      </c>
      <c r="M28" s="168" t="s">
        <v>379</v>
      </c>
      <c r="N28" s="167">
        <v>19</v>
      </c>
      <c r="O28" s="167">
        <v>153</v>
      </c>
      <c r="P28" s="167">
        <f>Q28+R28</f>
        <v>0.5665</v>
      </c>
      <c r="Q28" s="216">
        <v>3.6900000000000002E-2</v>
      </c>
      <c r="R28" s="216">
        <v>0.52959999999999996</v>
      </c>
      <c r="S28" s="216">
        <f>T28+U28</f>
        <v>1.9200999999999999</v>
      </c>
      <c r="T28" s="216">
        <v>0.12909999999999999</v>
      </c>
      <c r="U28" s="216">
        <v>1.7909999999999999</v>
      </c>
      <c r="V28" s="193" t="s">
        <v>484</v>
      </c>
      <c r="W28" s="193" t="s">
        <v>485</v>
      </c>
      <c r="X28" s="207"/>
    </row>
    <row r="29" spans="1:40" s="156" customFormat="1" ht="166.05" customHeight="1">
      <c r="A29" s="167">
        <v>12</v>
      </c>
      <c r="B29" s="167" t="s">
        <v>256</v>
      </c>
      <c r="C29" s="167" t="s">
        <v>34</v>
      </c>
      <c r="D29" s="167" t="s">
        <v>152</v>
      </c>
      <c r="E29" s="167" t="s">
        <v>173</v>
      </c>
      <c r="F29" s="168" t="s">
        <v>257</v>
      </c>
      <c r="G29" s="168"/>
      <c r="H29" s="186">
        <f t="shared" si="0"/>
        <v>50</v>
      </c>
      <c r="I29" s="167"/>
      <c r="J29" s="167"/>
      <c r="K29" s="156">
        <v>50</v>
      </c>
      <c r="L29" s="168" t="s">
        <v>258</v>
      </c>
      <c r="M29" s="168" t="s">
        <v>259</v>
      </c>
      <c r="N29" s="167">
        <v>19</v>
      </c>
      <c r="O29" s="167">
        <v>153</v>
      </c>
      <c r="P29" s="167">
        <f>Q29+R29</f>
        <v>0.5665</v>
      </c>
      <c r="Q29" s="167">
        <v>3.6900000000000002E-2</v>
      </c>
      <c r="R29" s="167">
        <v>0.52959999999999996</v>
      </c>
      <c r="S29" s="167">
        <f>T29+U29</f>
        <v>1.9200999999999999</v>
      </c>
      <c r="T29" s="167">
        <v>0.12909999999999999</v>
      </c>
      <c r="U29" s="167">
        <v>1.7909999999999999</v>
      </c>
      <c r="V29" s="167" t="s">
        <v>260</v>
      </c>
      <c r="W29" s="167" t="s">
        <v>260</v>
      </c>
      <c r="Y29" s="12"/>
      <c r="Z29" s="12"/>
      <c r="AA29" s="12"/>
      <c r="AB29" s="12"/>
      <c r="AC29" s="12"/>
      <c r="AD29" s="12"/>
      <c r="AE29" s="12"/>
      <c r="AF29" s="12"/>
      <c r="AG29" s="12"/>
      <c r="AH29" s="12"/>
      <c r="AI29" s="12"/>
      <c r="AJ29" s="12"/>
      <c r="AK29" s="12"/>
      <c r="AL29" s="12"/>
      <c r="AM29" s="12"/>
      <c r="AN29" s="12"/>
    </row>
    <row r="30" spans="1:40" s="157" customFormat="1" ht="34.950000000000003" customHeight="1">
      <c r="A30" s="167"/>
      <c r="B30" s="307" t="s">
        <v>381</v>
      </c>
      <c r="C30" s="308"/>
      <c r="D30" s="308"/>
      <c r="E30" s="308"/>
      <c r="F30" s="309"/>
      <c r="G30" s="173"/>
      <c r="H30" s="198">
        <f>SUM(H31:H34)</f>
        <v>815.2</v>
      </c>
      <c r="I30" s="198">
        <f>SUM(I31:I34)</f>
        <v>0</v>
      </c>
      <c r="J30" s="198">
        <f>SUM(J31:J34)</f>
        <v>434.2</v>
      </c>
      <c r="K30" s="198">
        <f>SUM(K31:K34)</f>
        <v>381</v>
      </c>
      <c r="L30" s="194"/>
      <c r="M30" s="194"/>
      <c r="N30" s="178"/>
      <c r="O30" s="178"/>
      <c r="P30" s="217"/>
      <c r="Q30" s="218"/>
      <c r="R30" s="218"/>
      <c r="S30" s="218"/>
      <c r="T30" s="218"/>
      <c r="U30" s="218"/>
      <c r="V30" s="195"/>
      <c r="W30" s="195"/>
      <c r="X30" s="178"/>
      <c r="Y30" s="208"/>
      <c r="Z30" s="208"/>
      <c r="AA30" s="208"/>
      <c r="AB30" s="208"/>
      <c r="AC30" s="208"/>
      <c r="AD30" s="208"/>
      <c r="AE30" s="208"/>
      <c r="AF30" s="208"/>
      <c r="AG30" s="208"/>
      <c r="AH30" s="208"/>
      <c r="AI30" s="208"/>
      <c r="AJ30" s="208"/>
      <c r="AK30" s="208"/>
      <c r="AL30" s="208"/>
      <c r="AM30" s="208"/>
      <c r="AN30" s="208"/>
    </row>
    <row r="31" spans="1:40" s="153" customFormat="1" ht="172.05" customHeight="1">
      <c r="A31" s="167">
        <v>14</v>
      </c>
      <c r="B31" s="167" t="s">
        <v>486</v>
      </c>
      <c r="C31" s="167" t="s">
        <v>34</v>
      </c>
      <c r="D31" s="167" t="s">
        <v>383</v>
      </c>
      <c r="E31" s="167" t="s">
        <v>384</v>
      </c>
      <c r="F31" s="168" t="s">
        <v>487</v>
      </c>
      <c r="G31" s="168"/>
      <c r="H31" s="188">
        <v>106</v>
      </c>
      <c r="I31" s="188"/>
      <c r="J31" s="188"/>
      <c r="K31" s="188">
        <v>106</v>
      </c>
      <c r="L31" s="168" t="s">
        <v>390</v>
      </c>
      <c r="M31" s="168" t="s">
        <v>390</v>
      </c>
      <c r="N31" s="167">
        <v>19</v>
      </c>
      <c r="O31" s="167">
        <v>153</v>
      </c>
      <c r="P31" s="167">
        <f>Q31+R31</f>
        <v>0.5665</v>
      </c>
      <c r="Q31" s="216">
        <v>3.6900000000000002E-2</v>
      </c>
      <c r="R31" s="216">
        <v>0.52959999999999996</v>
      </c>
      <c r="S31" s="216">
        <f>T31+U31</f>
        <v>1.9200999999999999</v>
      </c>
      <c r="T31" s="216">
        <v>0.12909999999999999</v>
      </c>
      <c r="U31" s="216">
        <v>1.7909999999999999</v>
      </c>
      <c r="V31" s="172" t="s">
        <v>488</v>
      </c>
      <c r="W31" s="172" t="s">
        <v>488</v>
      </c>
      <c r="X31" s="151"/>
    </row>
    <row r="32" spans="1:40" s="158" customFormat="1" ht="289.95" customHeight="1">
      <c r="A32" s="167">
        <v>15</v>
      </c>
      <c r="B32" s="175" t="s">
        <v>381</v>
      </c>
      <c r="C32" s="175" t="s">
        <v>391</v>
      </c>
      <c r="D32" s="175" t="s">
        <v>152</v>
      </c>
      <c r="E32" s="175" t="s">
        <v>392</v>
      </c>
      <c r="F32" s="176" t="s">
        <v>393</v>
      </c>
      <c r="G32" s="176"/>
      <c r="H32" s="188">
        <v>178</v>
      </c>
      <c r="I32" s="188"/>
      <c r="J32" s="188">
        <v>178</v>
      </c>
      <c r="K32" s="188"/>
      <c r="L32" s="176" t="s">
        <v>394</v>
      </c>
      <c r="M32" s="176" t="s">
        <v>394</v>
      </c>
      <c r="N32" s="167">
        <v>19</v>
      </c>
      <c r="O32" s="167">
        <v>153</v>
      </c>
      <c r="P32" s="167">
        <f>Q32+R32</f>
        <v>0.5665</v>
      </c>
      <c r="Q32" s="216">
        <v>3.6900000000000002E-2</v>
      </c>
      <c r="R32" s="216">
        <v>0.52959999999999996</v>
      </c>
      <c r="S32" s="216">
        <f>T32+U32</f>
        <v>1.9200999999999999</v>
      </c>
      <c r="T32" s="216">
        <v>0.12909999999999999</v>
      </c>
      <c r="U32" s="216">
        <v>1.7909999999999999</v>
      </c>
      <c r="V32" s="172" t="s">
        <v>396</v>
      </c>
      <c r="W32" s="172" t="s">
        <v>396</v>
      </c>
      <c r="X32" s="209"/>
      <c r="Y32" s="210"/>
      <c r="Z32" s="210"/>
      <c r="AA32" s="210"/>
      <c r="AB32" s="210"/>
      <c r="AC32" s="210"/>
      <c r="AD32" s="210"/>
      <c r="AE32" s="210"/>
      <c r="AF32" s="210"/>
      <c r="AG32" s="210"/>
      <c r="AH32" s="210"/>
      <c r="AI32" s="210"/>
      <c r="AJ32" s="210"/>
      <c r="AK32" s="210"/>
      <c r="AL32" s="210"/>
    </row>
    <row r="33" spans="1:24" s="154" customFormat="1" ht="135" customHeight="1">
      <c r="A33" s="167">
        <v>16</v>
      </c>
      <c r="B33" s="175" t="s">
        <v>433</v>
      </c>
      <c r="C33" s="176" t="s">
        <v>34</v>
      </c>
      <c r="D33" s="176" t="s">
        <v>152</v>
      </c>
      <c r="E33" s="175" t="s">
        <v>397</v>
      </c>
      <c r="F33" s="176" t="s">
        <v>489</v>
      </c>
      <c r="G33" s="176"/>
      <c r="H33" s="188">
        <v>275</v>
      </c>
      <c r="I33" s="188"/>
      <c r="J33" s="188"/>
      <c r="K33" s="188">
        <v>275</v>
      </c>
      <c r="L33" s="176" t="s">
        <v>399</v>
      </c>
      <c r="M33" s="176" t="s">
        <v>399</v>
      </c>
      <c r="N33" s="167">
        <v>19</v>
      </c>
      <c r="O33" s="167">
        <v>153</v>
      </c>
      <c r="P33" s="167">
        <f>Q33+R33</f>
        <v>0.5665</v>
      </c>
      <c r="Q33" s="216">
        <v>3.6900000000000002E-2</v>
      </c>
      <c r="R33" s="216">
        <v>0.52959999999999996</v>
      </c>
      <c r="S33" s="216">
        <f>T33+U33</f>
        <v>1.9200999999999999</v>
      </c>
      <c r="T33" s="216">
        <v>0.12909999999999999</v>
      </c>
      <c r="U33" s="216">
        <v>1.7909999999999999</v>
      </c>
      <c r="V33" s="175" t="s">
        <v>490</v>
      </c>
      <c r="W33" s="175" t="s">
        <v>491</v>
      </c>
      <c r="X33" s="190"/>
    </row>
    <row r="34" spans="1:24" s="152" customFormat="1" ht="172.05" customHeight="1">
      <c r="A34" s="167">
        <v>17</v>
      </c>
      <c r="B34" s="175" t="s">
        <v>407</v>
      </c>
      <c r="C34" s="176" t="s">
        <v>34</v>
      </c>
      <c r="D34" s="176" t="s">
        <v>152</v>
      </c>
      <c r="E34" s="175" t="s">
        <v>392</v>
      </c>
      <c r="F34" s="176" t="s">
        <v>492</v>
      </c>
      <c r="G34" s="176"/>
      <c r="H34" s="197">
        <v>256.2</v>
      </c>
      <c r="I34" s="197"/>
      <c r="J34" s="197">
        <v>256.2</v>
      </c>
      <c r="K34" s="197"/>
      <c r="L34" s="176" t="s">
        <v>493</v>
      </c>
      <c r="M34" s="176" t="s">
        <v>404</v>
      </c>
      <c r="N34" s="167">
        <v>19</v>
      </c>
      <c r="O34" s="167">
        <v>153</v>
      </c>
      <c r="P34" s="167">
        <f>Q34+R34</f>
        <v>0.5665</v>
      </c>
      <c r="Q34" s="216">
        <v>3.6900000000000002E-2</v>
      </c>
      <c r="R34" s="216">
        <v>0.52959999999999996</v>
      </c>
      <c r="S34" s="216">
        <f>T34+U34</f>
        <v>1.9200999999999999</v>
      </c>
      <c r="T34" s="216">
        <v>0.12909999999999999</v>
      </c>
      <c r="U34" s="216">
        <v>1.7909999999999999</v>
      </c>
      <c r="V34" s="175" t="s">
        <v>405</v>
      </c>
      <c r="W34" s="175" t="s">
        <v>406</v>
      </c>
      <c r="X34" s="186"/>
    </row>
    <row r="35" spans="1:24" ht="52.95" customHeight="1">
      <c r="A35" s="167"/>
      <c r="B35" s="307" t="s">
        <v>410</v>
      </c>
      <c r="C35" s="308"/>
      <c r="D35" s="308"/>
      <c r="E35" s="308"/>
      <c r="F35" s="309"/>
      <c r="G35" s="173"/>
      <c r="H35" s="244">
        <f>H36+H37</f>
        <v>782.8</v>
      </c>
      <c r="I35" s="244">
        <f>I36+I37</f>
        <v>542</v>
      </c>
      <c r="J35" s="244">
        <f>J36+J37</f>
        <v>240.8</v>
      </c>
      <c r="K35" s="244">
        <f>K36+K37</f>
        <v>0</v>
      </c>
      <c r="L35" s="199"/>
      <c r="M35" s="199"/>
      <c r="N35" s="211"/>
      <c r="O35" s="211"/>
      <c r="P35" s="219"/>
      <c r="Q35" s="220"/>
      <c r="R35" s="220"/>
      <c r="S35" s="220"/>
      <c r="T35" s="220"/>
      <c r="U35" s="220"/>
      <c r="V35" s="200"/>
      <c r="W35" s="200"/>
      <c r="X35" s="211"/>
    </row>
    <row r="36" spans="1:24" s="154" customFormat="1" ht="61.05" customHeight="1">
      <c r="A36" s="167">
        <v>19</v>
      </c>
      <c r="B36" s="172" t="s">
        <v>411</v>
      </c>
      <c r="C36" s="172" t="s">
        <v>391</v>
      </c>
      <c r="D36" s="172" t="s">
        <v>383</v>
      </c>
      <c r="E36" s="172"/>
      <c r="F36" s="171" t="s">
        <v>412</v>
      </c>
      <c r="G36" s="171"/>
      <c r="H36" s="201">
        <v>542</v>
      </c>
      <c r="I36" s="201">
        <v>542</v>
      </c>
      <c r="J36" s="201"/>
      <c r="K36" s="201"/>
      <c r="L36" s="171" t="s">
        <v>413</v>
      </c>
      <c r="M36" s="171" t="s">
        <v>413</v>
      </c>
      <c r="N36" s="172">
        <v>19</v>
      </c>
      <c r="O36" s="172">
        <v>153</v>
      </c>
      <c r="P36" s="221">
        <v>0.1019</v>
      </c>
      <c r="Q36" s="221">
        <v>0.1019</v>
      </c>
      <c r="R36" s="222"/>
      <c r="S36" s="223">
        <v>0.39850000000000002</v>
      </c>
      <c r="T36" s="223">
        <v>0.39850000000000002</v>
      </c>
      <c r="U36" s="222"/>
      <c r="V36" s="172" t="s">
        <v>59</v>
      </c>
      <c r="W36" s="172" t="s">
        <v>414</v>
      </c>
      <c r="X36" s="190"/>
    </row>
    <row r="37" spans="1:24" s="11" customFormat="1" ht="88.95" customHeight="1">
      <c r="A37" s="167">
        <v>20</v>
      </c>
      <c r="B37" s="172" t="s">
        <v>415</v>
      </c>
      <c r="C37" s="172" t="s">
        <v>34</v>
      </c>
      <c r="D37" s="172" t="s">
        <v>383</v>
      </c>
      <c r="E37" s="172" t="s">
        <v>173</v>
      </c>
      <c r="F37" s="171" t="s">
        <v>416</v>
      </c>
      <c r="G37" s="171"/>
      <c r="H37" s="202">
        <v>240.8</v>
      </c>
      <c r="I37" s="202"/>
      <c r="J37" s="202">
        <v>240.8</v>
      </c>
      <c r="K37" s="202"/>
      <c r="L37" s="172" t="s">
        <v>417</v>
      </c>
      <c r="M37" s="172" t="s">
        <v>418</v>
      </c>
      <c r="N37" s="167">
        <v>19</v>
      </c>
      <c r="O37" s="167">
        <v>153</v>
      </c>
      <c r="P37" s="167">
        <f>Q37+R37</f>
        <v>0.5665</v>
      </c>
      <c r="Q37" s="216">
        <v>3.6900000000000002E-2</v>
      </c>
      <c r="R37" s="216">
        <v>0.52959999999999996</v>
      </c>
      <c r="S37" s="216">
        <f>T37+U37</f>
        <v>1.9200999999999999</v>
      </c>
      <c r="T37" s="216">
        <v>0.12909999999999999</v>
      </c>
      <c r="U37" s="216">
        <v>1.7909999999999999</v>
      </c>
      <c r="V37" s="172" t="s">
        <v>68</v>
      </c>
      <c r="W37" s="172" t="s">
        <v>173</v>
      </c>
      <c r="X37" s="207"/>
    </row>
  </sheetData>
  <autoFilter ref="A1:X37" xr:uid="{00000000-0009-0000-0000-000006000000}"/>
  <mergeCells count="30">
    <mergeCell ref="A2:X2"/>
    <mergeCell ref="A3:B3"/>
    <mergeCell ref="C3:F3"/>
    <mergeCell ref="M3:P3"/>
    <mergeCell ref="S3:V3"/>
    <mergeCell ref="G4:G8"/>
    <mergeCell ref="H4:H8"/>
    <mergeCell ref="I4:I8"/>
    <mergeCell ref="J4:J8"/>
    <mergeCell ref="K4:K8"/>
    <mergeCell ref="B35:F35"/>
    <mergeCell ref="A4:A8"/>
    <mergeCell ref="B4:B8"/>
    <mergeCell ref="C4:C8"/>
    <mergeCell ref="D4:D8"/>
    <mergeCell ref="E4:E8"/>
    <mergeCell ref="F4:F8"/>
    <mergeCell ref="A9:F9"/>
    <mergeCell ref="B10:F10"/>
    <mergeCell ref="B24:F24"/>
    <mergeCell ref="B30:F30"/>
    <mergeCell ref="V4:V8"/>
    <mergeCell ref="W4:W8"/>
    <mergeCell ref="X4:X8"/>
    <mergeCell ref="N5:O7"/>
    <mergeCell ref="P5:R7"/>
    <mergeCell ref="S5:U7"/>
    <mergeCell ref="L4:U4"/>
    <mergeCell ref="L5:L8"/>
    <mergeCell ref="M5:M8"/>
  </mergeCells>
  <phoneticPr fontId="6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37"/>
  <sheetViews>
    <sheetView workbookViewId="0">
      <selection activeCell="F12" sqref="F12"/>
    </sheetView>
  </sheetViews>
  <sheetFormatPr defaultColWidth="9" defaultRowHeight="14.25" customHeight="1"/>
  <cols>
    <col min="1" max="1" width="5.6328125" style="12" customWidth="1"/>
    <col min="2" max="2" width="13.36328125" style="12" customWidth="1"/>
    <col min="3" max="5" width="10.1796875" style="12" customWidth="1"/>
    <col min="6" max="6" width="42.6328125" style="13" customWidth="1"/>
    <col min="7" max="7" width="10.6328125" style="239" customWidth="1"/>
    <col min="8" max="11" width="11.36328125" style="148" customWidth="1"/>
    <col min="12" max="12" width="11.36328125" style="159" customWidth="1"/>
    <col min="13" max="13" width="22.36328125" style="14" customWidth="1"/>
    <col min="14" max="14" width="23.81640625" style="14" customWidth="1"/>
    <col min="15" max="15" width="11.453125" style="12" customWidth="1"/>
    <col min="16" max="16" width="8.81640625" style="12" customWidth="1"/>
    <col min="17" max="17" width="9.81640625" style="40" customWidth="1"/>
    <col min="18" max="19" width="9.6328125" style="212" customWidth="1"/>
    <col min="20" max="20" width="9.81640625" style="212" customWidth="1"/>
    <col min="21" max="22" width="10.1796875" style="212" customWidth="1"/>
    <col min="23" max="23" width="9" style="15"/>
    <col min="24" max="24" width="10.81640625" style="15" customWidth="1"/>
    <col min="25" max="25" width="6.81640625" style="12" customWidth="1"/>
    <col min="26" max="40" width="9" style="16"/>
  </cols>
  <sheetData>
    <row r="1" spans="1:25" ht="25.5" customHeight="1">
      <c r="A1" s="4" t="s">
        <v>494</v>
      </c>
      <c r="B1" s="18"/>
      <c r="C1" s="4"/>
      <c r="D1" s="4"/>
      <c r="E1" s="18"/>
      <c r="F1" s="4"/>
      <c r="G1" s="240"/>
      <c r="H1" s="149"/>
      <c r="I1" s="149"/>
      <c r="J1" s="149"/>
      <c r="K1" s="149"/>
      <c r="L1" s="181"/>
      <c r="M1" s="4"/>
      <c r="N1" s="4"/>
      <c r="O1" s="18"/>
      <c r="P1" s="18"/>
      <c r="Q1" s="18"/>
      <c r="R1" s="18"/>
      <c r="S1" s="18"/>
      <c r="T1" s="18"/>
      <c r="U1" s="18"/>
      <c r="V1" s="18"/>
      <c r="W1" s="31"/>
      <c r="X1" s="31"/>
      <c r="Y1" s="18"/>
    </row>
    <row r="2" spans="1:25" ht="55.5" customHeight="1">
      <c r="A2" s="315" t="s">
        <v>453</v>
      </c>
      <c r="B2" s="315"/>
      <c r="C2" s="315"/>
      <c r="D2" s="315"/>
      <c r="E2" s="315"/>
      <c r="F2" s="316"/>
      <c r="G2" s="346"/>
      <c r="H2" s="339"/>
      <c r="I2" s="339"/>
      <c r="J2" s="339"/>
      <c r="K2" s="339"/>
      <c r="L2" s="347"/>
      <c r="M2" s="316"/>
      <c r="N2" s="316"/>
      <c r="O2" s="315"/>
      <c r="P2" s="315"/>
      <c r="Q2" s="317"/>
      <c r="R2" s="315"/>
      <c r="S2" s="315"/>
      <c r="T2" s="315"/>
      <c r="U2" s="315"/>
      <c r="V2" s="315"/>
      <c r="W2" s="318"/>
      <c r="X2" s="318"/>
      <c r="Y2" s="315"/>
    </row>
    <row r="3" spans="1:25" s="1" customFormat="1" ht="19.05" customHeight="1">
      <c r="A3" s="319"/>
      <c r="B3" s="320"/>
      <c r="C3" s="321"/>
      <c r="D3" s="321"/>
      <c r="E3" s="321"/>
      <c r="F3" s="321"/>
      <c r="G3" s="160"/>
      <c r="H3" s="150"/>
      <c r="I3" s="150"/>
      <c r="J3" s="150"/>
      <c r="K3" s="150"/>
      <c r="L3" s="182"/>
      <c r="M3" s="20"/>
      <c r="N3" s="321"/>
      <c r="O3" s="321"/>
      <c r="P3" s="321"/>
      <c r="Q3" s="321"/>
      <c r="R3" s="9"/>
      <c r="S3" s="21"/>
      <c r="T3" s="321"/>
      <c r="U3" s="321"/>
      <c r="V3" s="321"/>
      <c r="W3" s="322"/>
      <c r="X3" s="8" t="s">
        <v>5</v>
      </c>
      <c r="Y3" s="32"/>
    </row>
    <row r="4" spans="1:25" s="2" customFormat="1" ht="45" customHeight="1">
      <c r="A4" s="310" t="s">
        <v>6</v>
      </c>
      <c r="B4" s="304" t="s">
        <v>7</v>
      </c>
      <c r="C4" s="304" t="s">
        <v>8</v>
      </c>
      <c r="D4" s="304" t="s">
        <v>9</v>
      </c>
      <c r="E4" s="304" t="s">
        <v>10</v>
      </c>
      <c r="F4" s="304" t="s">
        <v>11</v>
      </c>
      <c r="G4" s="340" t="s">
        <v>495</v>
      </c>
      <c r="H4" s="335" t="s">
        <v>12</v>
      </c>
      <c r="I4" s="336" t="s">
        <v>439</v>
      </c>
      <c r="J4" s="336" t="s">
        <v>440</v>
      </c>
      <c r="K4" s="336" t="s">
        <v>454</v>
      </c>
      <c r="L4" s="343" t="s">
        <v>496</v>
      </c>
      <c r="M4" s="311" t="s">
        <v>13</v>
      </c>
      <c r="N4" s="311"/>
      <c r="O4" s="311"/>
      <c r="P4" s="311"/>
      <c r="Q4" s="305"/>
      <c r="R4" s="311"/>
      <c r="S4" s="311"/>
      <c r="T4" s="311"/>
      <c r="U4" s="311"/>
      <c r="V4" s="311"/>
      <c r="W4" s="304" t="s">
        <v>14</v>
      </c>
      <c r="X4" s="304" t="s">
        <v>15</v>
      </c>
      <c r="Y4" s="304" t="s">
        <v>17</v>
      </c>
    </row>
    <row r="5" spans="1:25" s="2" customFormat="1" ht="20.100000000000001" customHeight="1">
      <c r="A5" s="310"/>
      <c r="B5" s="304"/>
      <c r="C5" s="304"/>
      <c r="D5" s="304"/>
      <c r="E5" s="304"/>
      <c r="F5" s="304"/>
      <c r="G5" s="341"/>
      <c r="H5" s="335"/>
      <c r="I5" s="337"/>
      <c r="J5" s="337"/>
      <c r="K5" s="337"/>
      <c r="L5" s="344"/>
      <c r="M5" s="311" t="s">
        <v>18</v>
      </c>
      <c r="N5" s="314" t="s">
        <v>19</v>
      </c>
      <c r="O5" s="304" t="s">
        <v>20</v>
      </c>
      <c r="P5" s="304"/>
      <c r="Q5" s="305" t="s">
        <v>21</v>
      </c>
      <c r="R5" s="306"/>
      <c r="S5" s="306"/>
      <c r="T5" s="306" t="s">
        <v>22</v>
      </c>
      <c r="U5" s="306"/>
      <c r="V5" s="306"/>
      <c r="W5" s="304"/>
      <c r="X5" s="304"/>
      <c r="Y5" s="304"/>
    </row>
    <row r="6" spans="1:25" s="2" customFormat="1" ht="19.5" customHeight="1">
      <c r="A6" s="310"/>
      <c r="B6" s="304"/>
      <c r="C6" s="304"/>
      <c r="D6" s="304"/>
      <c r="E6" s="304"/>
      <c r="F6" s="304"/>
      <c r="G6" s="341"/>
      <c r="H6" s="335"/>
      <c r="I6" s="337"/>
      <c r="J6" s="337"/>
      <c r="K6" s="337"/>
      <c r="L6" s="344"/>
      <c r="M6" s="311"/>
      <c r="N6" s="314"/>
      <c r="O6" s="304"/>
      <c r="P6" s="304"/>
      <c r="Q6" s="305"/>
      <c r="R6" s="306"/>
      <c r="S6" s="306"/>
      <c r="T6" s="306"/>
      <c r="U6" s="306"/>
      <c r="V6" s="306"/>
      <c r="W6" s="304"/>
      <c r="X6" s="304"/>
      <c r="Y6" s="304"/>
    </row>
    <row r="7" spans="1:25" s="2" customFormat="1" ht="18" customHeight="1">
      <c r="A7" s="310"/>
      <c r="B7" s="304"/>
      <c r="C7" s="304"/>
      <c r="D7" s="304"/>
      <c r="E7" s="304"/>
      <c r="F7" s="304"/>
      <c r="G7" s="341"/>
      <c r="H7" s="335"/>
      <c r="I7" s="337"/>
      <c r="J7" s="337"/>
      <c r="K7" s="337"/>
      <c r="L7" s="344"/>
      <c r="M7" s="311"/>
      <c r="N7" s="314"/>
      <c r="O7" s="304"/>
      <c r="P7" s="304"/>
      <c r="Q7" s="305"/>
      <c r="R7" s="306"/>
      <c r="S7" s="306"/>
      <c r="T7" s="306"/>
      <c r="U7" s="306"/>
      <c r="V7" s="306"/>
      <c r="W7" s="304"/>
      <c r="X7" s="304"/>
      <c r="Y7" s="304"/>
    </row>
    <row r="8" spans="1:25" s="2" customFormat="1" ht="91.05" customHeight="1">
      <c r="A8" s="310"/>
      <c r="B8" s="304"/>
      <c r="C8" s="304"/>
      <c r="D8" s="304"/>
      <c r="E8" s="304"/>
      <c r="F8" s="304"/>
      <c r="G8" s="342"/>
      <c r="H8" s="335"/>
      <c r="I8" s="338"/>
      <c r="J8" s="338"/>
      <c r="K8" s="338"/>
      <c r="L8" s="345"/>
      <c r="M8" s="311"/>
      <c r="N8" s="314"/>
      <c r="O8" s="162" t="s">
        <v>23</v>
      </c>
      <c r="P8" s="162" t="s">
        <v>24</v>
      </c>
      <c r="Q8" s="213" t="s">
        <v>25</v>
      </c>
      <c r="R8" s="214" t="s">
        <v>26</v>
      </c>
      <c r="S8" s="214" t="s">
        <v>27</v>
      </c>
      <c r="T8" s="214" t="s">
        <v>25</v>
      </c>
      <c r="U8" s="214" t="s">
        <v>28</v>
      </c>
      <c r="V8" s="214" t="s">
        <v>29</v>
      </c>
      <c r="W8" s="304"/>
      <c r="X8" s="304"/>
      <c r="Y8" s="304"/>
    </row>
    <row r="9" spans="1:25" s="3" customFormat="1" ht="40.950000000000003" customHeight="1">
      <c r="A9" s="310" t="s">
        <v>30</v>
      </c>
      <c r="B9" s="310"/>
      <c r="C9" s="310"/>
      <c r="D9" s="310"/>
      <c r="E9" s="310"/>
      <c r="F9" s="310"/>
      <c r="G9" s="164">
        <f>SUM(G11:G37)</f>
        <v>17712</v>
      </c>
      <c r="H9" s="166">
        <f>H10+H21+H30+H35</f>
        <v>13756</v>
      </c>
      <c r="I9" s="166">
        <f>I10+I21+I30+I35</f>
        <v>5631</v>
      </c>
      <c r="J9" s="166">
        <f>J10+J21+J30+J35</f>
        <v>4505</v>
      </c>
      <c r="K9" s="166">
        <f>K10+K21+K30+K35</f>
        <v>3620</v>
      </c>
      <c r="L9" s="243">
        <v>3972</v>
      </c>
      <c r="M9" s="184"/>
      <c r="N9" s="185"/>
      <c r="O9" s="162"/>
      <c r="P9" s="162"/>
      <c r="Q9" s="213"/>
      <c r="R9" s="214"/>
      <c r="S9" s="214"/>
      <c r="T9" s="214"/>
      <c r="U9" s="214"/>
      <c r="V9" s="214"/>
      <c r="W9" s="162"/>
      <c r="X9" s="162"/>
      <c r="Y9" s="162"/>
    </row>
    <row r="10" spans="1:25" s="3" customFormat="1" ht="42" customHeight="1">
      <c r="A10" s="161"/>
      <c r="B10" s="304" t="s">
        <v>31</v>
      </c>
      <c r="C10" s="304"/>
      <c r="D10" s="304"/>
      <c r="E10" s="304"/>
      <c r="F10" s="312"/>
      <c r="G10" s="165"/>
      <c r="H10" s="166">
        <f>SUM(H11:H20)</f>
        <v>8630</v>
      </c>
      <c r="I10" s="166">
        <f>SUM(I11:I20)</f>
        <v>2930</v>
      </c>
      <c r="J10" s="166">
        <f>SUM(J11:J20)</f>
        <v>2700</v>
      </c>
      <c r="K10" s="166">
        <f>SUM(K11:K20)</f>
        <v>3000</v>
      </c>
      <c r="L10" s="243"/>
      <c r="M10" s="184"/>
      <c r="N10" s="185"/>
      <c r="O10" s="162"/>
      <c r="P10" s="162"/>
      <c r="Q10" s="213"/>
      <c r="R10" s="214"/>
      <c r="S10" s="214"/>
      <c r="T10" s="214" t="s">
        <v>32</v>
      </c>
      <c r="U10" s="214"/>
      <c r="V10" s="214"/>
      <c r="W10" s="162"/>
      <c r="X10" s="162"/>
      <c r="Y10" s="162"/>
    </row>
    <row r="11" spans="1:25" s="152" customFormat="1" ht="52.95" customHeight="1">
      <c r="A11" s="167">
        <v>1</v>
      </c>
      <c r="B11" s="167" t="s">
        <v>455</v>
      </c>
      <c r="C11" s="167" t="s">
        <v>34</v>
      </c>
      <c r="D11" s="168" t="s">
        <v>152</v>
      </c>
      <c r="E11" s="167" t="s">
        <v>173</v>
      </c>
      <c r="F11" s="168" t="s">
        <v>50</v>
      </c>
      <c r="G11" s="166">
        <v>2000</v>
      </c>
      <c r="H11" s="166">
        <f t="shared" ref="H11:H20" si="0">I11+J11+K11</f>
        <v>2000</v>
      </c>
      <c r="I11" s="186"/>
      <c r="J11" s="186"/>
      <c r="K11" s="151">
        <v>2000</v>
      </c>
      <c r="L11" s="187">
        <f t="shared" ref="L11:L20" si="1">G11-H11</f>
        <v>0</v>
      </c>
      <c r="M11" s="168" t="s">
        <v>51</v>
      </c>
      <c r="N11" s="168" t="s">
        <v>52</v>
      </c>
      <c r="O11" s="167">
        <v>19</v>
      </c>
      <c r="P11" s="167">
        <v>153</v>
      </c>
      <c r="Q11" s="167">
        <v>0.76</v>
      </c>
      <c r="R11" s="167">
        <v>1.2E-2</v>
      </c>
      <c r="S11" s="167">
        <v>0.75</v>
      </c>
      <c r="T11" s="167">
        <v>3.05</v>
      </c>
      <c r="U11" s="167">
        <v>4.8000000000000001E-2</v>
      </c>
      <c r="V11" s="167">
        <v>3</v>
      </c>
      <c r="W11" s="167" t="s">
        <v>46</v>
      </c>
      <c r="X11" s="167" t="s">
        <v>446</v>
      </c>
    </row>
    <row r="12" spans="1:25" s="59" customFormat="1" ht="189" customHeight="1">
      <c r="A12" s="167">
        <v>2</v>
      </c>
      <c r="B12" s="168" t="s">
        <v>426</v>
      </c>
      <c r="C12" s="168" t="s">
        <v>34</v>
      </c>
      <c r="D12" s="168" t="s">
        <v>152</v>
      </c>
      <c r="E12" s="168" t="s">
        <v>441</v>
      </c>
      <c r="F12" s="168" t="s">
        <v>456</v>
      </c>
      <c r="G12" s="166">
        <v>2400</v>
      </c>
      <c r="H12" s="166">
        <f t="shared" si="0"/>
        <v>1700</v>
      </c>
      <c r="I12" s="167">
        <v>1300</v>
      </c>
      <c r="J12" s="167">
        <v>400</v>
      </c>
      <c r="K12" s="167"/>
      <c r="L12" s="187">
        <f t="shared" si="1"/>
        <v>700</v>
      </c>
      <c r="M12" s="168" t="s">
        <v>443</v>
      </c>
      <c r="N12" s="168" t="s">
        <v>444</v>
      </c>
      <c r="O12" s="167">
        <v>19</v>
      </c>
      <c r="P12" s="167">
        <v>153</v>
      </c>
      <c r="Q12" s="167">
        <f>R12+S12</f>
        <v>0.5665</v>
      </c>
      <c r="R12" s="167">
        <v>3.6900000000000002E-2</v>
      </c>
      <c r="S12" s="167">
        <v>0.52959999999999996</v>
      </c>
      <c r="T12" s="167">
        <f>U12+V12</f>
        <v>1.9200999999999999</v>
      </c>
      <c r="U12" s="167">
        <v>0.12909999999999999</v>
      </c>
      <c r="V12" s="167">
        <v>1.7909999999999999</v>
      </c>
      <c r="W12" s="167" t="s">
        <v>68</v>
      </c>
      <c r="X12" s="167" t="s">
        <v>60</v>
      </c>
      <c r="Y12" s="205"/>
    </row>
    <row r="13" spans="1:25" s="153" customFormat="1" ht="144" customHeight="1">
      <c r="A13" s="167">
        <v>3</v>
      </c>
      <c r="B13" s="167" t="s">
        <v>457</v>
      </c>
      <c r="C13" s="167" t="s">
        <v>34</v>
      </c>
      <c r="D13" s="168" t="s">
        <v>152</v>
      </c>
      <c r="E13" s="167" t="s">
        <v>36</v>
      </c>
      <c r="F13" s="168" t="s">
        <v>458</v>
      </c>
      <c r="G13" s="166">
        <v>2200</v>
      </c>
      <c r="H13" s="166">
        <f t="shared" si="0"/>
        <v>1200</v>
      </c>
      <c r="I13" s="188">
        <v>1000</v>
      </c>
      <c r="J13" s="188"/>
      <c r="K13" s="188">
        <v>200</v>
      </c>
      <c r="L13" s="187">
        <f t="shared" si="1"/>
        <v>1000</v>
      </c>
      <c r="M13" s="168" t="s">
        <v>66</v>
      </c>
      <c r="N13" s="168" t="s">
        <v>67</v>
      </c>
      <c r="O13" s="167">
        <v>19</v>
      </c>
      <c r="P13" s="167">
        <v>153</v>
      </c>
      <c r="Q13" s="167">
        <v>0.13</v>
      </c>
      <c r="R13" s="167">
        <v>0.03</v>
      </c>
      <c r="S13" s="167">
        <v>0.1</v>
      </c>
      <c r="T13" s="167">
        <v>0.4</v>
      </c>
      <c r="U13" s="167">
        <v>0.1</v>
      </c>
      <c r="V13" s="167">
        <v>0.3</v>
      </c>
      <c r="W13" s="167" t="s">
        <v>68</v>
      </c>
      <c r="X13" s="167" t="s">
        <v>459</v>
      </c>
      <c r="Y13" s="151"/>
    </row>
    <row r="14" spans="1:25" s="153" customFormat="1" ht="337.05" customHeight="1">
      <c r="A14" s="167">
        <v>4</v>
      </c>
      <c r="B14" s="167" t="s">
        <v>427</v>
      </c>
      <c r="C14" s="167" t="s">
        <v>125</v>
      </c>
      <c r="D14" s="167" t="s">
        <v>35</v>
      </c>
      <c r="E14" s="167" t="s">
        <v>36</v>
      </c>
      <c r="F14" s="169" t="s">
        <v>497</v>
      </c>
      <c r="G14" s="169">
        <v>1000</v>
      </c>
      <c r="H14" s="166">
        <f t="shared" si="0"/>
        <v>800</v>
      </c>
      <c r="I14" s="188"/>
      <c r="J14" s="188">
        <v>800</v>
      </c>
      <c r="K14" s="188"/>
      <c r="L14" s="189">
        <f t="shared" si="1"/>
        <v>200</v>
      </c>
      <c r="M14" s="168" t="s">
        <v>449</v>
      </c>
      <c r="N14" s="168" t="s">
        <v>450</v>
      </c>
      <c r="O14" s="167">
        <v>19</v>
      </c>
      <c r="P14" s="167">
        <v>153</v>
      </c>
      <c r="Q14" s="167">
        <v>5.4999999999999997E-3</v>
      </c>
      <c r="R14" s="167">
        <v>2.0999999999999999E-3</v>
      </c>
      <c r="S14" s="167">
        <v>3.3999999999999998E-3</v>
      </c>
      <c r="T14" s="167">
        <v>1.8200000000000001E-2</v>
      </c>
      <c r="U14" s="167">
        <v>6.3E-3</v>
      </c>
      <c r="V14" s="167">
        <v>1.1900000000000001E-2</v>
      </c>
      <c r="W14" s="167" t="s">
        <v>68</v>
      </c>
      <c r="X14" s="167" t="s">
        <v>461</v>
      </c>
      <c r="Y14" s="151"/>
    </row>
    <row r="15" spans="1:25" s="153" customFormat="1" ht="277.05" customHeight="1">
      <c r="A15" s="167">
        <v>5</v>
      </c>
      <c r="B15" s="167" t="s">
        <v>462</v>
      </c>
      <c r="C15" s="167" t="s">
        <v>34</v>
      </c>
      <c r="D15" s="168" t="s">
        <v>152</v>
      </c>
      <c r="E15" s="167" t="s">
        <v>36</v>
      </c>
      <c r="F15" s="169" t="s">
        <v>463</v>
      </c>
      <c r="G15" s="169">
        <v>1000</v>
      </c>
      <c r="H15" s="166">
        <f t="shared" si="0"/>
        <v>500</v>
      </c>
      <c r="I15" s="188"/>
      <c r="J15" s="188">
        <v>500</v>
      </c>
      <c r="K15" s="188"/>
      <c r="L15" s="189">
        <f t="shared" si="1"/>
        <v>500</v>
      </c>
      <c r="M15" s="168" t="s">
        <v>464</v>
      </c>
      <c r="N15" s="168" t="s">
        <v>100</v>
      </c>
      <c r="O15" s="167"/>
      <c r="P15" s="167">
        <v>23</v>
      </c>
      <c r="Q15" s="167">
        <v>0.1</v>
      </c>
      <c r="R15" s="167">
        <v>7.0000000000000001E-3</v>
      </c>
      <c r="S15" s="167">
        <v>9.1999999999999998E-2</v>
      </c>
      <c r="T15" s="167">
        <v>0.19600000000000001</v>
      </c>
      <c r="U15" s="167">
        <v>1.7999999999999999E-2</v>
      </c>
      <c r="V15" s="167">
        <v>0.17799999999999999</v>
      </c>
      <c r="W15" s="167" t="s">
        <v>46</v>
      </c>
      <c r="X15" s="167" t="s">
        <v>47</v>
      </c>
      <c r="Y15" s="151"/>
    </row>
    <row r="16" spans="1:25" s="153" customFormat="1" ht="277.05" customHeight="1">
      <c r="A16" s="167">
        <v>6</v>
      </c>
      <c r="B16" s="167" t="s">
        <v>465</v>
      </c>
      <c r="C16" s="167" t="s">
        <v>34</v>
      </c>
      <c r="D16" s="168" t="s">
        <v>152</v>
      </c>
      <c r="E16" s="167" t="s">
        <v>36</v>
      </c>
      <c r="F16" s="168" t="s">
        <v>466</v>
      </c>
      <c r="G16" s="169">
        <v>800</v>
      </c>
      <c r="H16" s="166">
        <f t="shared" si="0"/>
        <v>400</v>
      </c>
      <c r="I16" s="151"/>
      <c r="J16" s="151">
        <v>400</v>
      </c>
      <c r="K16" s="151"/>
      <c r="L16" s="189">
        <f t="shared" si="1"/>
        <v>400</v>
      </c>
      <c r="M16" s="168" t="s">
        <v>38</v>
      </c>
      <c r="N16" s="168" t="s">
        <v>39</v>
      </c>
      <c r="O16" s="167"/>
      <c r="P16" s="167">
        <v>3</v>
      </c>
      <c r="Q16" s="167" t="s">
        <v>40</v>
      </c>
      <c r="R16" s="167" t="s">
        <v>41</v>
      </c>
      <c r="S16" s="167" t="s">
        <v>42</v>
      </c>
      <c r="T16" s="167" t="s">
        <v>43</v>
      </c>
      <c r="U16" s="167" t="s">
        <v>44</v>
      </c>
      <c r="V16" s="167" t="s">
        <v>45</v>
      </c>
      <c r="W16" s="167" t="s">
        <v>46</v>
      </c>
      <c r="X16" s="167" t="s">
        <v>446</v>
      </c>
      <c r="Y16" s="151"/>
    </row>
    <row r="17" spans="1:40" s="153" customFormat="1" ht="43.95" customHeight="1">
      <c r="A17" s="167">
        <v>7</v>
      </c>
      <c r="B17" s="167" t="s">
        <v>172</v>
      </c>
      <c r="C17" s="167" t="s">
        <v>34</v>
      </c>
      <c r="D17" s="168" t="s">
        <v>152</v>
      </c>
      <c r="E17" s="167" t="s">
        <v>173</v>
      </c>
      <c r="F17" s="168" t="s">
        <v>174</v>
      </c>
      <c r="G17" s="169">
        <v>630</v>
      </c>
      <c r="H17" s="166">
        <f t="shared" si="0"/>
        <v>630</v>
      </c>
      <c r="I17" s="188">
        <v>630</v>
      </c>
      <c r="J17" s="188"/>
      <c r="K17" s="188"/>
      <c r="L17" s="189">
        <f t="shared" si="1"/>
        <v>0</v>
      </c>
      <c r="M17" s="168" t="s">
        <v>175</v>
      </c>
      <c r="N17" s="168"/>
      <c r="O17" s="167">
        <v>19</v>
      </c>
      <c r="P17" s="167">
        <v>153</v>
      </c>
      <c r="Q17" s="167">
        <f>R17+S17</f>
        <v>0.5665</v>
      </c>
      <c r="R17" s="167">
        <v>3.6900000000000002E-2</v>
      </c>
      <c r="S17" s="167">
        <v>0.52959999999999996</v>
      </c>
      <c r="T17" s="167">
        <f>U17+V17</f>
        <v>1.9200999999999999</v>
      </c>
      <c r="U17" s="167">
        <v>0.12909999999999999</v>
      </c>
      <c r="V17" s="167">
        <v>1.7909999999999999</v>
      </c>
      <c r="W17" s="167" t="s">
        <v>46</v>
      </c>
      <c r="X17" s="167" t="s">
        <v>176</v>
      </c>
      <c r="Y17" s="151"/>
    </row>
    <row r="18" spans="1:40" s="153" customFormat="1" ht="43.95" customHeight="1">
      <c r="A18" s="167">
        <v>8</v>
      </c>
      <c r="B18" s="167" t="s">
        <v>498</v>
      </c>
      <c r="C18" s="167" t="s">
        <v>34</v>
      </c>
      <c r="D18" s="168" t="s">
        <v>152</v>
      </c>
      <c r="E18" s="167" t="s">
        <v>468</v>
      </c>
      <c r="F18" s="168" t="s">
        <v>469</v>
      </c>
      <c r="G18" s="169">
        <v>400</v>
      </c>
      <c r="H18" s="166">
        <f t="shared" si="0"/>
        <v>300</v>
      </c>
      <c r="I18" s="188"/>
      <c r="J18" s="188">
        <v>300</v>
      </c>
      <c r="K18" s="188"/>
      <c r="L18" s="189">
        <f t="shared" si="1"/>
        <v>100</v>
      </c>
      <c r="M18" s="168"/>
      <c r="N18" s="168"/>
      <c r="O18" s="167"/>
      <c r="P18" s="167"/>
      <c r="Q18" s="167"/>
      <c r="R18" s="167"/>
      <c r="S18" s="167"/>
      <c r="T18" s="167"/>
      <c r="U18" s="167"/>
      <c r="V18" s="167"/>
      <c r="W18" s="167"/>
      <c r="X18" s="167"/>
      <c r="Y18" s="151"/>
    </row>
    <row r="19" spans="1:40" s="154" customFormat="1" ht="81" customHeight="1">
      <c r="A19" s="167">
        <v>9</v>
      </c>
      <c r="B19" s="171" t="s">
        <v>475</v>
      </c>
      <c r="C19" s="172" t="s">
        <v>34</v>
      </c>
      <c r="D19" s="167" t="s">
        <v>168</v>
      </c>
      <c r="E19" s="172" t="s">
        <v>36</v>
      </c>
      <c r="F19" s="171" t="s">
        <v>62</v>
      </c>
      <c r="G19" s="241">
        <v>800</v>
      </c>
      <c r="H19" s="166">
        <f t="shared" si="0"/>
        <v>800</v>
      </c>
      <c r="I19" s="190"/>
      <c r="J19" s="190"/>
      <c r="K19" s="190">
        <v>800</v>
      </c>
      <c r="L19" s="189">
        <f t="shared" si="1"/>
        <v>0</v>
      </c>
      <c r="M19" s="171" t="s">
        <v>63</v>
      </c>
      <c r="N19" s="171" t="s">
        <v>63</v>
      </c>
      <c r="O19" s="172">
        <v>19</v>
      </c>
      <c r="P19" s="172">
        <v>153</v>
      </c>
      <c r="Q19" s="172">
        <f>R19+S19</f>
        <v>0.5665</v>
      </c>
      <c r="R19" s="172">
        <v>3.6900000000000002E-2</v>
      </c>
      <c r="S19" s="172">
        <v>0.52959999999999996</v>
      </c>
      <c r="T19" s="172">
        <f>U19+V19</f>
        <v>1.9200999999999999</v>
      </c>
      <c r="U19" s="172">
        <v>0.12909999999999999</v>
      </c>
      <c r="V19" s="172">
        <v>1.7909999999999999</v>
      </c>
      <c r="W19" s="172" t="s">
        <v>68</v>
      </c>
      <c r="X19" s="172" t="s">
        <v>36</v>
      </c>
    </row>
    <row r="20" spans="1:40" s="11" customFormat="1" ht="148.05000000000001" customHeight="1">
      <c r="A20" s="167">
        <v>10</v>
      </c>
      <c r="B20" s="167" t="s">
        <v>188</v>
      </c>
      <c r="C20" s="168" t="s">
        <v>34</v>
      </c>
      <c r="D20" s="168" t="s">
        <v>152</v>
      </c>
      <c r="E20" s="167" t="s">
        <v>173</v>
      </c>
      <c r="F20" s="168" t="s">
        <v>189</v>
      </c>
      <c r="G20" s="169">
        <v>523</v>
      </c>
      <c r="H20" s="166">
        <f t="shared" si="0"/>
        <v>300</v>
      </c>
      <c r="I20" s="188"/>
      <c r="J20" s="188">
        <v>300</v>
      </c>
      <c r="K20" s="188"/>
      <c r="L20" s="189">
        <f t="shared" si="1"/>
        <v>223</v>
      </c>
      <c r="M20" s="168" t="s">
        <v>190</v>
      </c>
      <c r="N20" s="168" t="s">
        <v>191</v>
      </c>
      <c r="O20" s="167" t="s">
        <v>68</v>
      </c>
      <c r="P20" s="167" t="s">
        <v>192</v>
      </c>
      <c r="Q20" s="172">
        <v>19</v>
      </c>
      <c r="R20" s="172">
        <v>153</v>
      </c>
      <c r="S20" s="221">
        <v>0.5665</v>
      </c>
      <c r="T20" s="221">
        <v>1.9200999999999999</v>
      </c>
      <c r="U20" s="221"/>
      <c r="V20" s="207"/>
      <c r="W20" s="172" t="s">
        <v>59</v>
      </c>
      <c r="X20" s="172" t="s">
        <v>193</v>
      </c>
      <c r="Y20" s="207"/>
    </row>
    <row r="21" spans="1:40" s="152" customFormat="1" ht="40.950000000000003" customHeight="1">
      <c r="A21" s="170"/>
      <c r="B21" s="313" t="s">
        <v>194</v>
      </c>
      <c r="C21" s="313"/>
      <c r="D21" s="313"/>
      <c r="E21" s="313"/>
      <c r="F21" s="313"/>
      <c r="G21" s="170"/>
      <c r="H21" s="166">
        <f>SUM(H22:H29)</f>
        <v>3528</v>
      </c>
      <c r="I21" s="166">
        <f>SUM(I22:I29)</f>
        <v>2159</v>
      </c>
      <c r="J21" s="166">
        <f>SUM(J22:J29)</f>
        <v>1369</v>
      </c>
      <c r="K21" s="166">
        <f>SUM(K22:K29)</f>
        <v>0</v>
      </c>
      <c r="L21" s="189"/>
      <c r="M21" s="169"/>
      <c r="N21" s="169"/>
      <c r="O21" s="170"/>
      <c r="P21" s="170"/>
      <c r="Q21" s="170"/>
      <c r="R21" s="170"/>
      <c r="S21" s="170"/>
      <c r="T21" s="170"/>
      <c r="U21" s="170"/>
      <c r="V21" s="170"/>
      <c r="W21" s="170"/>
      <c r="X21" s="170"/>
      <c r="Y21" s="186"/>
    </row>
    <row r="22" spans="1:40" s="153" customFormat="1" ht="43.95" customHeight="1">
      <c r="A22" s="167">
        <v>11</v>
      </c>
      <c r="B22" s="167" t="s">
        <v>428</v>
      </c>
      <c r="C22" s="167" t="s">
        <v>34</v>
      </c>
      <c r="D22" s="167" t="s">
        <v>168</v>
      </c>
      <c r="E22" s="167" t="s">
        <v>173</v>
      </c>
      <c r="F22" s="168" t="s">
        <v>470</v>
      </c>
      <c r="G22" s="169">
        <v>900</v>
      </c>
      <c r="H22" s="166">
        <f t="shared" ref="H22:H29" si="2">I22+J22+K22</f>
        <v>900</v>
      </c>
      <c r="I22" s="188">
        <v>600</v>
      </c>
      <c r="J22" s="188">
        <v>300</v>
      </c>
      <c r="K22" s="188"/>
      <c r="L22" s="189">
        <f t="shared" ref="L22:L29" si="3">G22-H22</f>
        <v>0</v>
      </c>
      <c r="M22" s="168"/>
      <c r="N22" s="168"/>
      <c r="O22" s="167"/>
      <c r="P22" s="167"/>
      <c r="Q22" s="167"/>
      <c r="R22" s="167"/>
      <c r="S22" s="167"/>
      <c r="T22" s="167"/>
      <c r="U22" s="167"/>
      <c r="V22" s="167"/>
      <c r="W22" s="167" t="s">
        <v>173</v>
      </c>
      <c r="X22" s="167" t="s">
        <v>471</v>
      </c>
      <c r="Y22" s="151"/>
    </row>
    <row r="23" spans="1:40" s="153" customFormat="1" ht="43.95" customHeight="1">
      <c r="A23" s="167">
        <v>12</v>
      </c>
      <c r="B23" s="167" t="s">
        <v>429</v>
      </c>
      <c r="C23" s="167" t="s">
        <v>34</v>
      </c>
      <c r="D23" s="167" t="s">
        <v>168</v>
      </c>
      <c r="E23" s="167" t="s">
        <v>472</v>
      </c>
      <c r="F23" s="168" t="s">
        <v>473</v>
      </c>
      <c r="G23" s="169">
        <v>600</v>
      </c>
      <c r="H23" s="166">
        <f t="shared" si="2"/>
        <v>400</v>
      </c>
      <c r="I23" s="188"/>
      <c r="J23" s="188">
        <v>400</v>
      </c>
      <c r="K23" s="188"/>
      <c r="L23" s="189">
        <f t="shared" si="3"/>
        <v>200</v>
      </c>
      <c r="M23" s="168"/>
      <c r="N23" s="168"/>
      <c r="O23" s="167"/>
      <c r="P23" s="167"/>
      <c r="Q23" s="167"/>
      <c r="R23" s="167"/>
      <c r="S23" s="167"/>
      <c r="T23" s="167"/>
      <c r="U23" s="167"/>
      <c r="V23" s="167"/>
      <c r="W23" s="167" t="s">
        <v>142</v>
      </c>
      <c r="X23" s="167" t="s">
        <v>474</v>
      </c>
      <c r="Y23" s="151"/>
    </row>
    <row r="24" spans="1:40" s="11" customFormat="1" ht="112.95" customHeight="1">
      <c r="A24" s="167">
        <v>13</v>
      </c>
      <c r="B24" s="167" t="s">
        <v>318</v>
      </c>
      <c r="C24" s="167" t="s">
        <v>34</v>
      </c>
      <c r="D24" s="167" t="s">
        <v>152</v>
      </c>
      <c r="E24" s="167" t="s">
        <v>319</v>
      </c>
      <c r="F24" s="168" t="s">
        <v>478</v>
      </c>
      <c r="G24" s="169">
        <v>227</v>
      </c>
      <c r="H24" s="166">
        <f t="shared" si="2"/>
        <v>227</v>
      </c>
      <c r="I24" s="188">
        <v>227</v>
      </c>
      <c r="J24" s="191"/>
      <c r="K24" s="191"/>
      <c r="L24" s="189">
        <f t="shared" si="3"/>
        <v>0</v>
      </c>
      <c r="M24" s="176" t="s">
        <v>321</v>
      </c>
      <c r="N24" s="168"/>
      <c r="O24" s="167"/>
      <c r="P24" s="167"/>
      <c r="Q24" s="151">
        <v>0.01</v>
      </c>
      <c r="R24" s="215">
        <v>0</v>
      </c>
      <c r="S24" s="215">
        <v>0</v>
      </c>
      <c r="T24" s="215">
        <v>0.01</v>
      </c>
      <c r="U24" s="215">
        <v>0</v>
      </c>
      <c r="V24" s="215" t="s">
        <v>322</v>
      </c>
      <c r="W24" s="167" t="s">
        <v>323</v>
      </c>
      <c r="X24" s="167" t="s">
        <v>479</v>
      </c>
      <c r="Y24" s="207"/>
    </row>
    <row r="25" spans="1:40" s="154" customFormat="1" ht="81" customHeight="1">
      <c r="A25" s="167">
        <v>14</v>
      </c>
      <c r="B25" s="171" t="s">
        <v>476</v>
      </c>
      <c r="C25" s="172" t="s">
        <v>34</v>
      </c>
      <c r="D25" s="167" t="s">
        <v>168</v>
      </c>
      <c r="E25" s="172" t="s">
        <v>36</v>
      </c>
      <c r="F25" s="171" t="s">
        <v>477</v>
      </c>
      <c r="G25" s="241">
        <v>200</v>
      </c>
      <c r="H25" s="166">
        <f t="shared" si="2"/>
        <v>200</v>
      </c>
      <c r="I25" s="190"/>
      <c r="J25" s="190">
        <v>200</v>
      </c>
      <c r="K25" s="190"/>
      <c r="L25" s="189">
        <f t="shared" si="3"/>
        <v>0</v>
      </c>
      <c r="M25" s="171"/>
      <c r="N25" s="171"/>
      <c r="O25" s="172"/>
      <c r="P25" s="172"/>
      <c r="Q25" s="172"/>
      <c r="R25" s="172"/>
      <c r="S25" s="172"/>
      <c r="T25" s="172"/>
      <c r="U25" s="172"/>
      <c r="V25" s="172"/>
      <c r="W25" s="172"/>
      <c r="X25" s="172"/>
    </row>
    <row r="26" spans="1:40" s="155" customFormat="1" ht="85.05" customHeight="1">
      <c r="A26" s="167">
        <v>15</v>
      </c>
      <c r="B26" s="167" t="s">
        <v>366</v>
      </c>
      <c r="C26" s="167" t="s">
        <v>34</v>
      </c>
      <c r="D26" s="167">
        <v>2024</v>
      </c>
      <c r="E26" s="151" t="s">
        <v>142</v>
      </c>
      <c r="F26" s="168" t="s">
        <v>367</v>
      </c>
      <c r="G26" s="169">
        <v>400</v>
      </c>
      <c r="H26" s="166">
        <f t="shared" si="2"/>
        <v>400</v>
      </c>
      <c r="I26" s="188">
        <v>300</v>
      </c>
      <c r="J26" s="188">
        <v>100</v>
      </c>
      <c r="K26" s="188"/>
      <c r="L26" s="189">
        <f t="shared" si="3"/>
        <v>0</v>
      </c>
      <c r="M26" s="176" t="s">
        <v>368</v>
      </c>
      <c r="N26" s="192"/>
      <c r="O26" s="188">
        <v>15</v>
      </c>
      <c r="P26" s="188">
        <v>5647</v>
      </c>
      <c r="Q26" s="188">
        <v>487</v>
      </c>
      <c r="R26" s="188">
        <v>516</v>
      </c>
      <c r="S26" s="188">
        <v>22476</v>
      </c>
      <c r="T26" s="188">
        <v>1601</v>
      </c>
      <c r="U26" s="188">
        <v>20875</v>
      </c>
      <c r="V26" s="167"/>
      <c r="W26" s="167" t="s">
        <v>480</v>
      </c>
      <c r="X26" s="167" t="s">
        <v>481</v>
      </c>
      <c r="Y26" s="167"/>
    </row>
    <row r="27" spans="1:40" s="11" customFormat="1" ht="135" customHeight="1">
      <c r="A27" s="167">
        <v>16</v>
      </c>
      <c r="B27" s="167" t="s">
        <v>371</v>
      </c>
      <c r="C27" s="168" t="s">
        <v>34</v>
      </c>
      <c r="D27" s="168" t="s">
        <v>152</v>
      </c>
      <c r="E27" s="167" t="s">
        <v>173</v>
      </c>
      <c r="F27" s="168" t="s">
        <v>499</v>
      </c>
      <c r="G27" s="169">
        <v>800</v>
      </c>
      <c r="H27" s="166">
        <f t="shared" si="2"/>
        <v>800</v>
      </c>
      <c r="I27" s="188">
        <v>500</v>
      </c>
      <c r="J27" s="188">
        <v>300</v>
      </c>
      <c r="K27" s="188"/>
      <c r="L27" s="189">
        <f t="shared" si="3"/>
        <v>0</v>
      </c>
      <c r="M27" s="168" t="s">
        <v>373</v>
      </c>
      <c r="N27" s="168" t="s">
        <v>373</v>
      </c>
      <c r="O27" s="167"/>
      <c r="P27" s="167">
        <v>10</v>
      </c>
      <c r="Q27" s="167">
        <v>0.55679999999999996</v>
      </c>
      <c r="R27" s="216"/>
      <c r="S27" s="216">
        <v>0.55679999999999996</v>
      </c>
      <c r="T27" s="216">
        <v>1.5504</v>
      </c>
      <c r="U27" s="216"/>
      <c r="V27" s="216">
        <v>1.5504</v>
      </c>
      <c r="W27" s="193" t="s">
        <v>374</v>
      </c>
      <c r="X27" s="193" t="s">
        <v>375</v>
      </c>
      <c r="Y27" s="207"/>
    </row>
    <row r="28" spans="1:40" s="11" customFormat="1" ht="205.95" customHeight="1">
      <c r="A28" s="167">
        <v>17</v>
      </c>
      <c r="B28" s="167" t="s">
        <v>482</v>
      </c>
      <c r="C28" s="168" t="s">
        <v>34</v>
      </c>
      <c r="D28" s="168" t="s">
        <v>152</v>
      </c>
      <c r="E28" s="167" t="s">
        <v>173</v>
      </c>
      <c r="F28" s="168" t="s">
        <v>500</v>
      </c>
      <c r="G28" s="169">
        <v>1200</v>
      </c>
      <c r="H28" s="166">
        <f t="shared" si="2"/>
        <v>572</v>
      </c>
      <c r="I28" s="188">
        <v>532</v>
      </c>
      <c r="J28" s="188">
        <v>40</v>
      </c>
      <c r="K28" s="188"/>
      <c r="L28" s="189">
        <f t="shared" si="3"/>
        <v>628</v>
      </c>
      <c r="M28" s="168" t="s">
        <v>378</v>
      </c>
      <c r="N28" s="168" t="s">
        <v>379</v>
      </c>
      <c r="O28" s="167">
        <v>19</v>
      </c>
      <c r="P28" s="167">
        <v>153</v>
      </c>
      <c r="Q28" s="167">
        <f>R28+S28</f>
        <v>0.5665</v>
      </c>
      <c r="R28" s="216">
        <v>3.6900000000000002E-2</v>
      </c>
      <c r="S28" s="216">
        <v>0.52959999999999996</v>
      </c>
      <c r="T28" s="216">
        <f>U28+V28</f>
        <v>1.9200999999999999</v>
      </c>
      <c r="U28" s="216">
        <v>0.12909999999999999</v>
      </c>
      <c r="V28" s="216">
        <v>1.7909999999999999</v>
      </c>
      <c r="W28" s="193" t="s">
        <v>484</v>
      </c>
      <c r="X28" s="193" t="s">
        <v>485</v>
      </c>
      <c r="Y28" s="207"/>
    </row>
    <row r="29" spans="1:40" s="156" customFormat="1" ht="166.05" customHeight="1">
      <c r="A29" s="167">
        <v>18</v>
      </c>
      <c r="B29" s="167" t="s">
        <v>256</v>
      </c>
      <c r="C29" s="167" t="s">
        <v>34</v>
      </c>
      <c r="D29" s="167" t="s">
        <v>152</v>
      </c>
      <c r="E29" s="167" t="s">
        <v>173</v>
      </c>
      <c r="F29" s="168" t="s">
        <v>501</v>
      </c>
      <c r="G29" s="169">
        <v>34</v>
      </c>
      <c r="H29" s="166">
        <f t="shared" si="2"/>
        <v>29</v>
      </c>
      <c r="I29" s="167"/>
      <c r="J29" s="167">
        <v>29</v>
      </c>
      <c r="K29" s="156">
        <v>0</v>
      </c>
      <c r="L29" s="189">
        <f t="shared" si="3"/>
        <v>5</v>
      </c>
      <c r="M29" s="168" t="s">
        <v>258</v>
      </c>
      <c r="N29" s="168" t="s">
        <v>259</v>
      </c>
      <c r="O29" s="167">
        <v>19</v>
      </c>
      <c r="P29" s="167">
        <v>153</v>
      </c>
      <c r="Q29" s="167">
        <f>R29+S29</f>
        <v>0.5665</v>
      </c>
      <c r="R29" s="167">
        <v>3.6900000000000002E-2</v>
      </c>
      <c r="S29" s="167">
        <v>0.52959999999999996</v>
      </c>
      <c r="T29" s="167">
        <f>U29+V29</f>
        <v>1.9200999999999999</v>
      </c>
      <c r="U29" s="167">
        <v>0.12909999999999999</v>
      </c>
      <c r="V29" s="167">
        <v>1.7909999999999999</v>
      </c>
      <c r="W29" s="167" t="s">
        <v>260</v>
      </c>
      <c r="X29" s="167" t="s">
        <v>260</v>
      </c>
      <c r="Z29" s="12"/>
      <c r="AA29" s="12"/>
      <c r="AB29" s="12"/>
      <c r="AC29" s="12"/>
      <c r="AD29" s="12"/>
      <c r="AE29" s="12"/>
      <c r="AF29" s="12"/>
      <c r="AG29" s="12"/>
      <c r="AH29" s="12"/>
      <c r="AI29" s="12"/>
      <c r="AJ29" s="12"/>
      <c r="AK29" s="12"/>
      <c r="AL29" s="12"/>
      <c r="AM29" s="12"/>
      <c r="AN29" s="12"/>
    </row>
    <row r="30" spans="1:40" s="157" customFormat="1" ht="34.950000000000003" customHeight="1">
      <c r="A30" s="167"/>
      <c r="B30" s="307" t="s">
        <v>381</v>
      </c>
      <c r="C30" s="308"/>
      <c r="D30" s="308"/>
      <c r="E30" s="308"/>
      <c r="F30" s="309"/>
      <c r="G30" s="173"/>
      <c r="H30" s="166">
        <f>SUM(H31:H34)</f>
        <v>815.2</v>
      </c>
      <c r="I30" s="166">
        <f>SUM(I31:I34)</f>
        <v>0</v>
      </c>
      <c r="J30" s="166">
        <f>SUM(J31:J34)</f>
        <v>195.2</v>
      </c>
      <c r="K30" s="166">
        <f>SUM(K31:K34)</f>
        <v>620</v>
      </c>
      <c r="L30" s="189"/>
      <c r="M30" s="194"/>
      <c r="N30" s="194"/>
      <c r="O30" s="178"/>
      <c r="P30" s="178"/>
      <c r="Q30" s="217"/>
      <c r="R30" s="218"/>
      <c r="S30" s="218"/>
      <c r="T30" s="218"/>
      <c r="U30" s="218"/>
      <c r="V30" s="218"/>
      <c r="W30" s="195"/>
      <c r="X30" s="195"/>
      <c r="Y30" s="178"/>
      <c r="Z30" s="208"/>
      <c r="AA30" s="208"/>
      <c r="AB30" s="208"/>
      <c r="AC30" s="208"/>
      <c r="AD30" s="208"/>
      <c r="AE30" s="208"/>
      <c r="AF30" s="208"/>
      <c r="AG30" s="208"/>
      <c r="AH30" s="208"/>
      <c r="AI30" s="208"/>
      <c r="AJ30" s="208"/>
      <c r="AK30" s="208"/>
      <c r="AL30" s="208"/>
      <c r="AM30" s="208"/>
      <c r="AN30" s="208"/>
    </row>
    <row r="31" spans="1:40" s="153" customFormat="1" ht="172.05" customHeight="1">
      <c r="A31" s="167">
        <v>19</v>
      </c>
      <c r="B31" s="167" t="s">
        <v>486</v>
      </c>
      <c r="C31" s="167" t="s">
        <v>34</v>
      </c>
      <c r="D31" s="167" t="s">
        <v>383</v>
      </c>
      <c r="E31" s="167" t="s">
        <v>384</v>
      </c>
      <c r="F31" s="168" t="s">
        <v>487</v>
      </c>
      <c r="G31" s="169">
        <v>106</v>
      </c>
      <c r="H31" s="166">
        <f>I31+J31+K31</f>
        <v>106</v>
      </c>
      <c r="I31" s="188"/>
      <c r="J31" s="188"/>
      <c r="K31" s="188">
        <v>106</v>
      </c>
      <c r="L31" s="189">
        <f>G31-H31</f>
        <v>0</v>
      </c>
      <c r="M31" s="168" t="s">
        <v>390</v>
      </c>
      <c r="N31" s="168" t="s">
        <v>390</v>
      </c>
      <c r="O31" s="167">
        <v>19</v>
      </c>
      <c r="P31" s="167">
        <v>153</v>
      </c>
      <c r="Q31" s="167">
        <f>R31+S31</f>
        <v>0.5665</v>
      </c>
      <c r="R31" s="216">
        <v>3.6900000000000002E-2</v>
      </c>
      <c r="S31" s="216">
        <v>0.52959999999999996</v>
      </c>
      <c r="T31" s="216">
        <f>U31+V31</f>
        <v>1.9200999999999999</v>
      </c>
      <c r="U31" s="216">
        <v>0.12909999999999999</v>
      </c>
      <c r="V31" s="216">
        <v>1.7909999999999999</v>
      </c>
      <c r="W31" s="172" t="s">
        <v>488</v>
      </c>
      <c r="X31" s="172" t="s">
        <v>488</v>
      </c>
      <c r="Y31" s="151"/>
    </row>
    <row r="32" spans="1:40" s="158" customFormat="1" ht="289.95" customHeight="1">
      <c r="A32" s="167">
        <v>20</v>
      </c>
      <c r="B32" s="175" t="s">
        <v>381</v>
      </c>
      <c r="C32" s="175" t="s">
        <v>391</v>
      </c>
      <c r="D32" s="175" t="s">
        <v>152</v>
      </c>
      <c r="E32" s="175" t="s">
        <v>392</v>
      </c>
      <c r="F32" s="176" t="s">
        <v>393</v>
      </c>
      <c r="G32" s="242">
        <v>178</v>
      </c>
      <c r="H32" s="166">
        <f>I32+J32+K32</f>
        <v>178</v>
      </c>
      <c r="I32" s="188"/>
      <c r="J32" s="188"/>
      <c r="K32" s="188">
        <v>178</v>
      </c>
      <c r="L32" s="196">
        <f>G32-H32</f>
        <v>0</v>
      </c>
      <c r="M32" s="176" t="s">
        <v>394</v>
      </c>
      <c r="N32" s="176" t="s">
        <v>394</v>
      </c>
      <c r="O32" s="167">
        <v>19</v>
      </c>
      <c r="P32" s="167">
        <v>153</v>
      </c>
      <c r="Q32" s="167">
        <f>R32+S32</f>
        <v>0.5665</v>
      </c>
      <c r="R32" s="216">
        <v>3.6900000000000002E-2</v>
      </c>
      <c r="S32" s="216">
        <v>0.52959999999999996</v>
      </c>
      <c r="T32" s="216">
        <f>U32+V32</f>
        <v>1.9200999999999999</v>
      </c>
      <c r="U32" s="216">
        <v>0.12909999999999999</v>
      </c>
      <c r="V32" s="216">
        <v>1.7909999999999999</v>
      </c>
      <c r="W32" s="172" t="s">
        <v>396</v>
      </c>
      <c r="X32" s="172" t="s">
        <v>396</v>
      </c>
      <c r="Y32" s="209"/>
      <c r="Z32" s="210"/>
      <c r="AA32" s="210"/>
      <c r="AB32" s="210"/>
      <c r="AC32" s="210"/>
      <c r="AD32" s="210"/>
      <c r="AE32" s="210"/>
      <c r="AF32" s="210"/>
      <c r="AG32" s="210"/>
      <c r="AH32" s="210"/>
      <c r="AI32" s="210"/>
      <c r="AJ32" s="210"/>
      <c r="AK32" s="210"/>
      <c r="AL32" s="210"/>
      <c r="AM32" s="210"/>
    </row>
    <row r="33" spans="1:25" s="154" customFormat="1" ht="135" customHeight="1">
      <c r="A33" s="167">
        <v>21</v>
      </c>
      <c r="B33" s="175" t="s">
        <v>433</v>
      </c>
      <c r="C33" s="176" t="s">
        <v>34</v>
      </c>
      <c r="D33" s="176" t="s">
        <v>152</v>
      </c>
      <c r="E33" s="175" t="s">
        <v>397</v>
      </c>
      <c r="F33" s="176" t="s">
        <v>489</v>
      </c>
      <c r="G33" s="242">
        <v>275</v>
      </c>
      <c r="H33" s="166">
        <f>I33+J33+K33</f>
        <v>275</v>
      </c>
      <c r="I33" s="188"/>
      <c r="J33" s="188"/>
      <c r="K33" s="188">
        <v>275</v>
      </c>
      <c r="L33" s="196">
        <f>G33-H33</f>
        <v>0</v>
      </c>
      <c r="M33" s="176" t="s">
        <v>399</v>
      </c>
      <c r="N33" s="176" t="s">
        <v>399</v>
      </c>
      <c r="O33" s="167">
        <v>19</v>
      </c>
      <c r="P33" s="167">
        <v>153</v>
      </c>
      <c r="Q33" s="167">
        <f>R33+S33</f>
        <v>0.5665</v>
      </c>
      <c r="R33" s="216">
        <v>3.6900000000000002E-2</v>
      </c>
      <c r="S33" s="216">
        <v>0.52959999999999996</v>
      </c>
      <c r="T33" s="216">
        <f>U33+V33</f>
        <v>1.9200999999999999</v>
      </c>
      <c r="U33" s="216">
        <v>0.12909999999999999</v>
      </c>
      <c r="V33" s="216">
        <v>1.7909999999999999</v>
      </c>
      <c r="W33" s="175" t="s">
        <v>490</v>
      </c>
      <c r="X33" s="175" t="s">
        <v>491</v>
      </c>
      <c r="Y33" s="190"/>
    </row>
    <row r="34" spans="1:25" s="152" customFormat="1" ht="172.05" customHeight="1">
      <c r="A34" s="167">
        <v>22</v>
      </c>
      <c r="B34" s="175" t="s">
        <v>407</v>
      </c>
      <c r="C34" s="176" t="s">
        <v>34</v>
      </c>
      <c r="D34" s="176" t="s">
        <v>152</v>
      </c>
      <c r="E34" s="175" t="s">
        <v>392</v>
      </c>
      <c r="F34" s="176" t="s">
        <v>492</v>
      </c>
      <c r="G34" s="242">
        <v>256.2</v>
      </c>
      <c r="H34" s="166">
        <f>I34+J34+K34</f>
        <v>256.2</v>
      </c>
      <c r="I34" s="197"/>
      <c r="J34" s="197">
        <v>195.2</v>
      </c>
      <c r="K34" s="197">
        <v>61</v>
      </c>
      <c r="L34" s="196">
        <f>G34-H34</f>
        <v>0</v>
      </c>
      <c r="M34" s="176" t="s">
        <v>493</v>
      </c>
      <c r="N34" s="176" t="s">
        <v>404</v>
      </c>
      <c r="O34" s="167">
        <v>19</v>
      </c>
      <c r="P34" s="167">
        <v>153</v>
      </c>
      <c r="Q34" s="167">
        <f>R34+S34</f>
        <v>0.5665</v>
      </c>
      <c r="R34" s="216">
        <v>3.6900000000000002E-2</v>
      </c>
      <c r="S34" s="216">
        <v>0.52959999999999996</v>
      </c>
      <c r="T34" s="216">
        <f>U34+V34</f>
        <v>1.9200999999999999</v>
      </c>
      <c r="U34" s="216">
        <v>0.12909999999999999</v>
      </c>
      <c r="V34" s="216">
        <v>1.7909999999999999</v>
      </c>
      <c r="W34" s="175" t="s">
        <v>405</v>
      </c>
      <c r="X34" s="175" t="s">
        <v>406</v>
      </c>
      <c r="Y34" s="186"/>
    </row>
    <row r="35" spans="1:25" ht="52.95" customHeight="1">
      <c r="A35" s="167"/>
      <c r="B35" s="307" t="s">
        <v>410</v>
      </c>
      <c r="C35" s="308"/>
      <c r="D35" s="308"/>
      <c r="E35" s="308"/>
      <c r="F35" s="309"/>
      <c r="G35" s="173"/>
      <c r="H35" s="238">
        <f>H36+H37</f>
        <v>782.8</v>
      </c>
      <c r="I35" s="238">
        <f>I36+I37</f>
        <v>542</v>
      </c>
      <c r="J35" s="238">
        <f>J36+J37</f>
        <v>240.8</v>
      </c>
      <c r="K35" s="166">
        <f>K36+K37</f>
        <v>0</v>
      </c>
      <c r="L35" s="189"/>
      <c r="M35" s="199"/>
      <c r="N35" s="199"/>
      <c r="O35" s="211"/>
      <c r="P35" s="211"/>
      <c r="Q35" s="219"/>
      <c r="R35" s="220"/>
      <c r="S35" s="220"/>
      <c r="T35" s="220"/>
      <c r="U35" s="220"/>
      <c r="V35" s="220"/>
      <c r="W35" s="200"/>
      <c r="X35" s="200"/>
      <c r="Y35" s="211"/>
    </row>
    <row r="36" spans="1:25" s="154" customFormat="1" ht="61.05" customHeight="1">
      <c r="A36" s="167">
        <v>23</v>
      </c>
      <c r="B36" s="172" t="s">
        <v>411</v>
      </c>
      <c r="C36" s="172" t="s">
        <v>391</v>
      </c>
      <c r="D36" s="172" t="s">
        <v>383</v>
      </c>
      <c r="E36" s="172"/>
      <c r="F36" s="171" t="s">
        <v>412</v>
      </c>
      <c r="G36" s="241">
        <v>542</v>
      </c>
      <c r="H36" s="166">
        <f>I36+J36+K36</f>
        <v>542</v>
      </c>
      <c r="I36" s="201">
        <v>542</v>
      </c>
      <c r="J36" s="201"/>
      <c r="K36" s="201"/>
      <c r="L36" s="189">
        <f>G36-H36</f>
        <v>0</v>
      </c>
      <c r="M36" s="171" t="s">
        <v>413</v>
      </c>
      <c r="N36" s="171" t="s">
        <v>413</v>
      </c>
      <c r="O36" s="172">
        <v>19</v>
      </c>
      <c r="P36" s="172">
        <v>153</v>
      </c>
      <c r="Q36" s="221">
        <v>0.1019</v>
      </c>
      <c r="R36" s="221">
        <v>0.1019</v>
      </c>
      <c r="S36" s="222"/>
      <c r="T36" s="223">
        <v>0.39850000000000002</v>
      </c>
      <c r="U36" s="223">
        <v>0.39850000000000002</v>
      </c>
      <c r="V36" s="222"/>
      <c r="W36" s="172" t="s">
        <v>59</v>
      </c>
      <c r="X36" s="172" t="s">
        <v>414</v>
      </c>
      <c r="Y36" s="190"/>
    </row>
    <row r="37" spans="1:25" s="11" customFormat="1" ht="88.95" customHeight="1">
      <c r="A37" s="167">
        <v>24</v>
      </c>
      <c r="B37" s="172" t="s">
        <v>415</v>
      </c>
      <c r="C37" s="172" t="s">
        <v>34</v>
      </c>
      <c r="D37" s="172" t="s">
        <v>383</v>
      </c>
      <c r="E37" s="172" t="s">
        <v>173</v>
      </c>
      <c r="F37" s="171" t="s">
        <v>416</v>
      </c>
      <c r="G37" s="241">
        <v>240.8</v>
      </c>
      <c r="H37" s="238">
        <f>I37+J37+K37</f>
        <v>240.8</v>
      </c>
      <c r="I37" s="202"/>
      <c r="J37" s="202">
        <v>240.8</v>
      </c>
      <c r="K37" s="202"/>
      <c r="L37" s="189">
        <f>G37-H37</f>
        <v>0</v>
      </c>
      <c r="M37" s="172" t="s">
        <v>417</v>
      </c>
      <c r="N37" s="172" t="s">
        <v>418</v>
      </c>
      <c r="O37" s="167">
        <v>19</v>
      </c>
      <c r="P37" s="167">
        <v>153</v>
      </c>
      <c r="Q37" s="167">
        <f>R37+S37</f>
        <v>0.5665</v>
      </c>
      <c r="R37" s="216">
        <v>3.6900000000000002E-2</v>
      </c>
      <c r="S37" s="216">
        <v>0.52959999999999996</v>
      </c>
      <c r="T37" s="216">
        <f>U37+V37</f>
        <v>1.9200999999999999</v>
      </c>
      <c r="U37" s="216">
        <v>0.12909999999999999</v>
      </c>
      <c r="V37" s="216">
        <v>1.7909999999999999</v>
      </c>
      <c r="W37" s="172" t="s">
        <v>68</v>
      </c>
      <c r="X37" s="172" t="s">
        <v>173</v>
      </c>
      <c r="Y37" s="207"/>
    </row>
  </sheetData>
  <autoFilter ref="A1:Y37" xr:uid="{00000000-0009-0000-0000-000007000000}"/>
  <mergeCells count="31">
    <mergeCell ref="L4:L8"/>
    <mergeCell ref="M5:M8"/>
    <mergeCell ref="N5:N8"/>
    <mergeCell ref="A2:Y2"/>
    <mergeCell ref="A3:B3"/>
    <mergeCell ref="C3:F3"/>
    <mergeCell ref="N3:Q3"/>
    <mergeCell ref="T3:W3"/>
    <mergeCell ref="G4:G8"/>
    <mergeCell ref="H4:H8"/>
    <mergeCell ref="I4:I8"/>
    <mergeCell ref="J4:J8"/>
    <mergeCell ref="K4:K8"/>
    <mergeCell ref="B35:F35"/>
    <mergeCell ref="A4:A8"/>
    <mergeCell ref="B4:B8"/>
    <mergeCell ref="C4:C8"/>
    <mergeCell ref="D4:D8"/>
    <mergeCell ref="E4:E8"/>
    <mergeCell ref="F4:F8"/>
    <mergeCell ref="A9:F9"/>
    <mergeCell ref="B10:F10"/>
    <mergeCell ref="B21:F21"/>
    <mergeCell ref="B30:F30"/>
    <mergeCell ref="W4:W8"/>
    <mergeCell ref="X4:X8"/>
    <mergeCell ref="Y4:Y8"/>
    <mergeCell ref="O5:P7"/>
    <mergeCell ref="Q5:S7"/>
    <mergeCell ref="T5:V7"/>
    <mergeCell ref="M4:V4"/>
  </mergeCells>
  <phoneticPr fontId="6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R94"/>
  <sheetViews>
    <sheetView tabSelected="1" view="pageBreakPreview" zoomScaleNormal="100" workbookViewId="0">
      <selection activeCell="A8" sqref="A8:F8"/>
    </sheetView>
  </sheetViews>
  <sheetFormatPr defaultColWidth="9" defaultRowHeight="14.25" customHeight="1"/>
  <cols>
    <col min="1" max="1" width="5.6328125" style="9" customWidth="1"/>
    <col min="2" max="2" width="18.90625" style="12" customWidth="1"/>
    <col min="3" max="3" width="8.6328125" style="12" customWidth="1"/>
    <col min="4" max="4" width="10.1796875" style="12" customWidth="1"/>
    <col min="5" max="5" width="13.7265625" style="12" customWidth="1"/>
    <col min="6" max="6" width="62.453125" style="13" customWidth="1"/>
    <col min="7" max="7" width="17.7265625" style="40" customWidth="1"/>
    <col min="8" max="9" width="16.26953125" style="40" customWidth="1"/>
    <col min="10" max="10" width="15.7265625" style="40" customWidth="1"/>
    <col min="11" max="11" width="17.08984375" style="75" customWidth="1"/>
    <col min="12" max="13" width="17.08984375" style="40" customWidth="1"/>
    <col min="14" max="14" width="59.36328125" style="14" customWidth="1"/>
    <col min="15" max="15" width="66.7265625" style="14" customWidth="1"/>
    <col min="16" max="16" width="16.36328125" style="15" customWidth="1"/>
    <col min="17" max="17" width="15.90625" style="15" customWidth="1"/>
    <col min="18" max="18" width="12.453125" style="12" customWidth="1"/>
    <col min="19" max="31" width="9" style="17"/>
  </cols>
  <sheetData>
    <row r="1" spans="1:31" ht="25.5" customHeight="1">
      <c r="A1" s="18" t="s">
        <v>437</v>
      </c>
      <c r="B1" s="18"/>
      <c r="C1" s="18"/>
      <c r="D1" s="18"/>
      <c r="E1" s="18"/>
      <c r="F1" s="19"/>
      <c r="G1" s="41"/>
      <c r="H1" s="41"/>
      <c r="I1" s="41"/>
      <c r="J1" s="41"/>
      <c r="K1" s="98"/>
      <c r="L1" s="41"/>
      <c r="M1" s="41"/>
      <c r="N1" s="19"/>
      <c r="O1" s="19"/>
      <c r="P1" s="31"/>
      <c r="Q1" s="31"/>
      <c r="R1" s="18"/>
    </row>
    <row r="2" spans="1:31" ht="55.5" customHeight="1">
      <c r="A2" s="348" t="s">
        <v>741</v>
      </c>
      <c r="B2" s="315"/>
      <c r="C2" s="315"/>
      <c r="D2" s="315"/>
      <c r="E2" s="315"/>
      <c r="F2" s="316"/>
      <c r="G2" s="317"/>
      <c r="H2" s="317"/>
      <c r="I2" s="317"/>
      <c r="J2" s="317"/>
      <c r="K2" s="363"/>
      <c r="L2" s="317"/>
      <c r="M2" s="317"/>
      <c r="N2" s="316"/>
      <c r="O2" s="316"/>
      <c r="P2" s="318"/>
      <c r="Q2" s="318"/>
      <c r="R2" s="315"/>
    </row>
    <row r="3" spans="1:31" s="2" customFormat="1" ht="45" customHeight="1">
      <c r="A3" s="361" t="s">
        <v>6</v>
      </c>
      <c r="B3" s="351" t="s">
        <v>7</v>
      </c>
      <c r="C3" s="351" t="s">
        <v>8</v>
      </c>
      <c r="D3" s="351" t="s">
        <v>9</v>
      </c>
      <c r="E3" s="351" t="s">
        <v>10</v>
      </c>
      <c r="F3" s="351" t="s">
        <v>11</v>
      </c>
      <c r="G3" s="367" t="s">
        <v>12</v>
      </c>
      <c r="H3" s="364" t="s">
        <v>507</v>
      </c>
      <c r="I3" s="365"/>
      <c r="J3" s="364" t="s">
        <v>508</v>
      </c>
      <c r="K3" s="366"/>
      <c r="L3" s="368" t="s">
        <v>518</v>
      </c>
      <c r="M3" s="368" t="s">
        <v>454</v>
      </c>
      <c r="N3" s="349" t="s">
        <v>13</v>
      </c>
      <c r="O3" s="349"/>
      <c r="P3" s="351" t="s">
        <v>14</v>
      </c>
      <c r="Q3" s="351" t="s">
        <v>15</v>
      </c>
      <c r="R3" s="351" t="s">
        <v>17</v>
      </c>
      <c r="S3" s="34"/>
      <c r="T3" s="34"/>
      <c r="U3" s="34"/>
      <c r="V3" s="34"/>
      <c r="W3" s="34"/>
      <c r="X3" s="34"/>
      <c r="Y3" s="34"/>
      <c r="Z3" s="34"/>
      <c r="AA3" s="34"/>
      <c r="AB3" s="34"/>
      <c r="AC3" s="34"/>
      <c r="AD3" s="34"/>
      <c r="AE3" s="34"/>
    </row>
    <row r="4" spans="1:31" s="2" customFormat="1" ht="20.100000000000001" customHeight="1">
      <c r="A4" s="361"/>
      <c r="B4" s="351"/>
      <c r="C4" s="351"/>
      <c r="D4" s="351"/>
      <c r="E4" s="351"/>
      <c r="F4" s="351"/>
      <c r="G4" s="367"/>
      <c r="H4" s="368" t="s">
        <v>742</v>
      </c>
      <c r="I4" s="367" t="s">
        <v>743</v>
      </c>
      <c r="J4" s="368" t="s">
        <v>744</v>
      </c>
      <c r="K4" s="371" t="s">
        <v>745</v>
      </c>
      <c r="L4" s="369"/>
      <c r="M4" s="369"/>
      <c r="N4" s="349" t="s">
        <v>18</v>
      </c>
      <c r="O4" s="350" t="s">
        <v>19</v>
      </c>
      <c r="P4" s="351"/>
      <c r="Q4" s="351"/>
      <c r="R4" s="351"/>
      <c r="S4" s="34"/>
      <c r="T4" s="34"/>
      <c r="U4" s="34"/>
      <c r="V4" s="34"/>
      <c r="W4" s="34"/>
      <c r="X4" s="34"/>
      <c r="Y4" s="34"/>
      <c r="Z4" s="34"/>
      <c r="AA4" s="34"/>
      <c r="AB4" s="34"/>
      <c r="AC4" s="34"/>
      <c r="AD4" s="34"/>
      <c r="AE4" s="34"/>
    </row>
    <row r="5" spans="1:31" s="2" customFormat="1" ht="19.5" customHeight="1">
      <c r="A5" s="361"/>
      <c r="B5" s="351"/>
      <c r="C5" s="351"/>
      <c r="D5" s="351"/>
      <c r="E5" s="351"/>
      <c r="F5" s="351"/>
      <c r="G5" s="367"/>
      <c r="H5" s="369"/>
      <c r="I5" s="367"/>
      <c r="J5" s="369"/>
      <c r="K5" s="372"/>
      <c r="L5" s="369"/>
      <c r="M5" s="369"/>
      <c r="N5" s="349"/>
      <c r="O5" s="350"/>
      <c r="P5" s="351"/>
      <c r="Q5" s="351"/>
      <c r="R5" s="351"/>
      <c r="S5" s="34"/>
      <c r="T5" s="34"/>
      <c r="U5" s="34"/>
      <c r="V5" s="34"/>
      <c r="W5" s="34"/>
      <c r="X5" s="34"/>
      <c r="Y5" s="34"/>
      <c r="Z5" s="34"/>
      <c r="AA5" s="34"/>
      <c r="AB5" s="34"/>
      <c r="AC5" s="34"/>
      <c r="AD5" s="34"/>
      <c r="AE5" s="34"/>
    </row>
    <row r="6" spans="1:31" s="2" customFormat="1" ht="18" customHeight="1">
      <c r="A6" s="361"/>
      <c r="B6" s="351"/>
      <c r="C6" s="351"/>
      <c r="D6" s="351"/>
      <c r="E6" s="351"/>
      <c r="F6" s="351"/>
      <c r="G6" s="367"/>
      <c r="H6" s="369"/>
      <c r="I6" s="367"/>
      <c r="J6" s="369"/>
      <c r="K6" s="372"/>
      <c r="L6" s="369"/>
      <c r="M6" s="369"/>
      <c r="N6" s="349"/>
      <c r="O6" s="350"/>
      <c r="P6" s="351"/>
      <c r="Q6" s="351"/>
      <c r="R6" s="351"/>
      <c r="S6" s="34"/>
      <c r="T6" s="34"/>
      <c r="U6" s="34"/>
      <c r="V6" s="34"/>
      <c r="W6" s="34"/>
      <c r="X6" s="34"/>
      <c r="Y6" s="34"/>
      <c r="Z6" s="34"/>
      <c r="AA6" s="34"/>
      <c r="AB6" s="34"/>
      <c r="AC6" s="34"/>
      <c r="AD6" s="34"/>
      <c r="AE6" s="34"/>
    </row>
    <row r="7" spans="1:31" s="2" customFormat="1" ht="25.95" customHeight="1">
      <c r="A7" s="361"/>
      <c r="B7" s="351"/>
      <c r="C7" s="351"/>
      <c r="D7" s="351"/>
      <c r="E7" s="351"/>
      <c r="F7" s="351"/>
      <c r="G7" s="367"/>
      <c r="H7" s="370"/>
      <c r="I7" s="367"/>
      <c r="J7" s="370"/>
      <c r="K7" s="373"/>
      <c r="L7" s="370"/>
      <c r="M7" s="370"/>
      <c r="N7" s="349"/>
      <c r="O7" s="350"/>
      <c r="P7" s="351"/>
      <c r="Q7" s="351"/>
      <c r="R7" s="351"/>
      <c r="S7" s="34"/>
      <c r="T7" s="34"/>
      <c r="U7" s="34"/>
      <c r="V7" s="34"/>
      <c r="W7" s="34"/>
      <c r="X7" s="34"/>
      <c r="Y7" s="34"/>
      <c r="Z7" s="34"/>
      <c r="AA7" s="34"/>
      <c r="AB7" s="34"/>
      <c r="AC7" s="34"/>
      <c r="AD7" s="34"/>
      <c r="AE7" s="34"/>
    </row>
    <row r="8" spans="1:31" s="3" customFormat="1" ht="40.950000000000003" customHeight="1">
      <c r="A8" s="351" t="s">
        <v>565</v>
      </c>
      <c r="B8" s="352"/>
      <c r="C8" s="352"/>
      <c r="D8" s="352"/>
      <c r="E8" s="352"/>
      <c r="F8" s="352"/>
      <c r="G8" s="76">
        <f>G10+G53+G75+G90+G93</f>
        <v>16428.999502999999</v>
      </c>
      <c r="H8" s="76">
        <f t="shared" ref="H8:M8" si="0">H10+H53+H75+H90+H93</f>
        <v>5630.9971820000001</v>
      </c>
      <c r="I8" s="76">
        <f t="shared" si="0"/>
        <v>4505.0023209999999</v>
      </c>
      <c r="J8" s="76">
        <f t="shared" si="0"/>
        <v>115</v>
      </c>
      <c r="K8" s="99">
        <f t="shared" si="0"/>
        <v>2335</v>
      </c>
      <c r="L8" s="76">
        <f t="shared" si="0"/>
        <v>223</v>
      </c>
      <c r="M8" s="76">
        <f t="shared" si="0"/>
        <v>3620</v>
      </c>
      <c r="N8" s="28"/>
      <c r="O8" s="29"/>
      <c r="P8" s="22"/>
      <c r="Q8" s="22"/>
      <c r="R8" s="22"/>
    </row>
    <row r="9" spans="1:31" s="3" customFormat="1" ht="40.950000000000003" customHeight="1">
      <c r="A9" s="354" t="s">
        <v>801</v>
      </c>
      <c r="B9" s="355"/>
      <c r="C9" s="355"/>
      <c r="D9" s="355"/>
      <c r="E9" s="355"/>
      <c r="F9" s="356"/>
      <c r="G9" s="76" t="s">
        <v>566</v>
      </c>
      <c r="H9" s="76" t="s">
        <v>567</v>
      </c>
      <c r="I9" s="76" t="s">
        <v>568</v>
      </c>
      <c r="J9" s="76" t="s">
        <v>687</v>
      </c>
      <c r="K9" s="99" t="s">
        <v>688</v>
      </c>
      <c r="L9" s="76" t="s">
        <v>702</v>
      </c>
      <c r="M9" s="76" t="s">
        <v>746</v>
      </c>
      <c r="N9" s="28"/>
      <c r="O9" s="29"/>
      <c r="P9" s="22"/>
      <c r="Q9" s="22"/>
      <c r="R9" s="22"/>
    </row>
    <row r="10" spans="1:31" s="4" customFormat="1" ht="40.049999999999997" customHeight="1">
      <c r="A10" s="27"/>
      <c r="B10" s="351" t="s">
        <v>796</v>
      </c>
      <c r="C10" s="351"/>
      <c r="D10" s="351"/>
      <c r="E10" s="351"/>
      <c r="F10" s="353"/>
      <c r="G10" s="76">
        <f>G11+G15+G22+G27+G36+G43+G46+G50</f>
        <v>10628.05</v>
      </c>
      <c r="H10" s="76">
        <f t="shared" ref="H10:M10" si="1">H11+H15+H22+H27+H36+H43+H46+H50</f>
        <v>3446</v>
      </c>
      <c r="I10" s="76">
        <f t="shared" si="1"/>
        <v>1965.4</v>
      </c>
      <c r="J10" s="76">
        <f t="shared" si="1"/>
        <v>115</v>
      </c>
      <c r="K10" s="99">
        <f t="shared" si="1"/>
        <v>1786.36</v>
      </c>
      <c r="L10" s="76">
        <f t="shared" si="1"/>
        <v>223</v>
      </c>
      <c r="M10" s="76">
        <f t="shared" si="1"/>
        <v>3092.29</v>
      </c>
      <c r="N10" s="28"/>
      <c r="O10" s="29"/>
      <c r="P10" s="22"/>
      <c r="Q10" s="22"/>
      <c r="R10" s="22"/>
      <c r="S10" s="7"/>
      <c r="T10" s="7"/>
      <c r="U10" s="7"/>
      <c r="V10" s="7"/>
      <c r="W10" s="7"/>
      <c r="X10" s="7"/>
      <c r="Y10" s="7"/>
      <c r="Z10" s="7"/>
      <c r="AA10" s="7"/>
      <c r="AB10" s="7"/>
      <c r="AC10" s="7"/>
      <c r="AD10" s="7"/>
      <c r="AE10" s="7"/>
    </row>
    <row r="11" spans="1:31" s="4" customFormat="1" ht="42" customHeight="1">
      <c r="A11" s="357" t="s">
        <v>569</v>
      </c>
      <c r="B11" s="357"/>
      <c r="C11" s="357"/>
      <c r="D11" s="357"/>
      <c r="E11" s="357"/>
      <c r="F11" s="357"/>
      <c r="G11" s="76">
        <f>SUM(G12:G14)</f>
        <v>3074</v>
      </c>
      <c r="H11" s="76">
        <f t="shared" ref="H11:M11" si="2">SUM(H12:H14)</f>
        <v>2400</v>
      </c>
      <c r="I11" s="76">
        <f t="shared" si="2"/>
        <v>674</v>
      </c>
      <c r="J11" s="76">
        <f t="shared" si="2"/>
        <v>0</v>
      </c>
      <c r="K11" s="99">
        <f t="shared" si="2"/>
        <v>0</v>
      </c>
      <c r="L11" s="76">
        <f t="shared" si="2"/>
        <v>0</v>
      </c>
      <c r="M11" s="76">
        <f t="shared" si="2"/>
        <v>0</v>
      </c>
      <c r="N11" s="28"/>
      <c r="O11" s="29"/>
      <c r="P11" s="22"/>
      <c r="Q11" s="22"/>
      <c r="R11" s="22"/>
      <c r="S11" s="7"/>
      <c r="T11" s="7"/>
      <c r="U11" s="7"/>
      <c r="V11" s="7"/>
      <c r="W11" s="7"/>
      <c r="X11" s="7"/>
      <c r="Y11" s="7"/>
      <c r="Z11" s="7"/>
      <c r="AA11" s="7"/>
      <c r="AB11" s="7"/>
      <c r="AC11" s="7"/>
      <c r="AD11" s="7"/>
      <c r="AE11" s="7"/>
    </row>
    <row r="12" spans="1:31" s="11" customFormat="1" ht="133.05000000000001" customHeight="1">
      <c r="A12" s="52">
        <v>1</v>
      </c>
      <c r="B12" s="49" t="s">
        <v>570</v>
      </c>
      <c r="C12" s="49" t="s">
        <v>34</v>
      </c>
      <c r="D12" s="49" t="s">
        <v>152</v>
      </c>
      <c r="E12" s="49" t="s">
        <v>36</v>
      </c>
      <c r="F12" s="51" t="s">
        <v>571</v>
      </c>
      <c r="G12" s="77">
        <f>H12+I12</f>
        <v>1550</v>
      </c>
      <c r="H12" s="77">
        <v>1000</v>
      </c>
      <c r="I12" s="77">
        <v>550</v>
      </c>
      <c r="J12" s="100"/>
      <c r="K12" s="88"/>
      <c r="L12" s="77"/>
      <c r="M12" s="77"/>
      <c r="N12" s="50" t="s">
        <v>519</v>
      </c>
      <c r="O12" s="50" t="s">
        <v>572</v>
      </c>
      <c r="P12" s="49" t="s">
        <v>68</v>
      </c>
      <c r="Q12" s="49" t="s">
        <v>573</v>
      </c>
      <c r="R12" s="49"/>
      <c r="S12" s="56"/>
      <c r="T12" s="56"/>
      <c r="U12" s="56"/>
      <c r="V12" s="56"/>
      <c r="W12" s="56"/>
      <c r="X12" s="56"/>
      <c r="Y12" s="56"/>
      <c r="Z12" s="56"/>
      <c r="AA12" s="56"/>
      <c r="AB12" s="56"/>
      <c r="AC12" s="56"/>
      <c r="AD12" s="56"/>
      <c r="AE12" s="56"/>
    </row>
    <row r="13" spans="1:31" s="11" customFormat="1" ht="100.05" customHeight="1">
      <c r="A13" s="52">
        <v>2</v>
      </c>
      <c r="B13" s="49" t="s">
        <v>574</v>
      </c>
      <c r="C13" s="49" t="s">
        <v>34</v>
      </c>
      <c r="D13" s="49" t="s">
        <v>152</v>
      </c>
      <c r="E13" s="49" t="s">
        <v>36</v>
      </c>
      <c r="F13" s="51" t="s">
        <v>575</v>
      </c>
      <c r="G13" s="77">
        <f>H13+I13</f>
        <v>324</v>
      </c>
      <c r="H13" s="77">
        <v>200</v>
      </c>
      <c r="I13" s="77">
        <v>124</v>
      </c>
      <c r="J13" s="100"/>
      <c r="K13" s="88"/>
      <c r="L13" s="77"/>
      <c r="M13" s="77"/>
      <c r="N13" s="50" t="s">
        <v>576</v>
      </c>
      <c r="O13" s="50" t="s">
        <v>577</v>
      </c>
      <c r="P13" s="49" t="s">
        <v>68</v>
      </c>
      <c r="Q13" s="49" t="s">
        <v>578</v>
      </c>
      <c r="R13" s="49"/>
      <c r="S13" s="56"/>
      <c r="T13" s="56"/>
      <c r="U13" s="56"/>
      <c r="V13" s="56"/>
      <c r="W13" s="56"/>
      <c r="X13" s="56"/>
      <c r="Y13" s="56"/>
      <c r="Z13" s="56"/>
      <c r="AA13" s="56"/>
      <c r="AB13" s="56"/>
      <c r="AC13" s="56"/>
      <c r="AD13" s="56"/>
      <c r="AE13" s="56"/>
    </row>
    <row r="14" spans="1:31" s="59" customFormat="1" ht="318" customHeight="1">
      <c r="A14" s="52">
        <v>3</v>
      </c>
      <c r="B14" s="49" t="s">
        <v>579</v>
      </c>
      <c r="C14" s="49" t="s">
        <v>34</v>
      </c>
      <c r="D14" s="49" t="s">
        <v>152</v>
      </c>
      <c r="E14" s="49" t="s">
        <v>512</v>
      </c>
      <c r="F14" s="50" t="s">
        <v>580</v>
      </c>
      <c r="G14" s="77">
        <v>1200</v>
      </c>
      <c r="H14" s="77">
        <v>1200</v>
      </c>
      <c r="I14" s="77"/>
      <c r="J14" s="101"/>
      <c r="K14" s="88"/>
      <c r="L14" s="77"/>
      <c r="M14" s="77"/>
      <c r="N14" s="50" t="s">
        <v>513</v>
      </c>
      <c r="O14" s="50" t="s">
        <v>581</v>
      </c>
      <c r="P14" s="49" t="s">
        <v>68</v>
      </c>
      <c r="Q14" s="49" t="s">
        <v>582</v>
      </c>
      <c r="R14" s="49"/>
      <c r="S14" s="11"/>
      <c r="T14" s="11"/>
      <c r="U14" s="11"/>
      <c r="V14" s="11"/>
      <c r="W14" s="11"/>
      <c r="X14" s="11"/>
      <c r="Y14" s="11"/>
      <c r="Z14" s="11"/>
      <c r="AA14" s="11"/>
      <c r="AB14" s="11"/>
      <c r="AC14" s="11"/>
      <c r="AD14" s="11"/>
      <c r="AE14" s="11"/>
    </row>
    <row r="15" spans="1:31" s="5" customFormat="1" ht="51" customHeight="1">
      <c r="A15" s="353" t="s">
        <v>747</v>
      </c>
      <c r="B15" s="353"/>
      <c r="C15" s="353"/>
      <c r="D15" s="353"/>
      <c r="E15" s="353"/>
      <c r="F15" s="353"/>
      <c r="G15" s="76">
        <f>SUM(G16:G21)</f>
        <v>953</v>
      </c>
      <c r="H15" s="76">
        <f t="shared" ref="H15:M15" si="3">SUM(H16:H21)</f>
        <v>0</v>
      </c>
      <c r="I15" s="76">
        <f t="shared" si="3"/>
        <v>585</v>
      </c>
      <c r="J15" s="76">
        <f t="shared" si="3"/>
        <v>115</v>
      </c>
      <c r="K15" s="99">
        <f t="shared" si="3"/>
        <v>50</v>
      </c>
      <c r="L15" s="76">
        <f t="shared" si="3"/>
        <v>203</v>
      </c>
      <c r="M15" s="76">
        <f t="shared" si="3"/>
        <v>0</v>
      </c>
      <c r="N15" s="25"/>
      <c r="O15" s="25"/>
      <c r="P15" s="24"/>
      <c r="Q15" s="24"/>
      <c r="R15" s="24"/>
      <c r="S15" s="7"/>
      <c r="T15" s="7"/>
      <c r="U15" s="7"/>
      <c r="V15" s="7"/>
      <c r="W15" s="7"/>
      <c r="X15" s="7"/>
      <c r="Y15" s="7"/>
      <c r="Z15" s="7"/>
      <c r="AA15" s="7"/>
      <c r="AB15" s="7"/>
      <c r="AC15" s="7"/>
      <c r="AD15" s="7"/>
      <c r="AE15" s="7"/>
    </row>
    <row r="16" spans="1:31" s="11" customFormat="1" ht="252" customHeight="1">
      <c r="A16" s="52">
        <v>4</v>
      </c>
      <c r="B16" s="49" t="s">
        <v>520</v>
      </c>
      <c r="C16" s="49" t="s">
        <v>34</v>
      </c>
      <c r="D16" s="49" t="s">
        <v>152</v>
      </c>
      <c r="E16" s="49" t="s">
        <v>36</v>
      </c>
      <c r="F16" s="50" t="s">
        <v>521</v>
      </c>
      <c r="G16" s="77">
        <v>400</v>
      </c>
      <c r="H16" s="77"/>
      <c r="I16" s="77">
        <v>400</v>
      </c>
      <c r="J16" s="100"/>
      <c r="K16" s="88"/>
      <c r="L16" s="77"/>
      <c r="M16" s="77"/>
      <c r="N16" s="50" t="s">
        <v>522</v>
      </c>
      <c r="O16" s="50" t="s">
        <v>583</v>
      </c>
      <c r="P16" s="49" t="s">
        <v>461</v>
      </c>
      <c r="Q16" s="49" t="s">
        <v>461</v>
      </c>
      <c r="R16" s="49"/>
      <c r="S16" s="56"/>
      <c r="T16" s="56"/>
      <c r="U16" s="56"/>
      <c r="V16" s="56"/>
      <c r="W16" s="56"/>
      <c r="X16" s="56"/>
      <c r="Y16" s="56"/>
      <c r="Z16" s="56"/>
      <c r="AA16" s="56"/>
      <c r="AB16" s="56"/>
      <c r="AC16" s="56"/>
      <c r="AD16" s="56"/>
      <c r="AE16" s="56"/>
    </row>
    <row r="17" spans="1:34" s="11" customFormat="1" ht="181.05" customHeight="1">
      <c r="A17" s="52">
        <v>5</v>
      </c>
      <c r="B17" s="49" t="s">
        <v>523</v>
      </c>
      <c r="C17" s="49" t="s">
        <v>34</v>
      </c>
      <c r="D17" s="49" t="s">
        <v>152</v>
      </c>
      <c r="E17" s="49" t="s">
        <v>36</v>
      </c>
      <c r="F17" s="65" t="s">
        <v>584</v>
      </c>
      <c r="G17" s="77">
        <v>100</v>
      </c>
      <c r="H17" s="77"/>
      <c r="I17" s="77">
        <v>100</v>
      </c>
      <c r="J17" s="100"/>
      <c r="K17" s="88"/>
      <c r="L17" s="77"/>
      <c r="M17" s="77"/>
      <c r="N17" s="50" t="s">
        <v>449</v>
      </c>
      <c r="O17" s="50" t="s">
        <v>524</v>
      </c>
      <c r="P17" s="49" t="s">
        <v>461</v>
      </c>
      <c r="Q17" s="49" t="s">
        <v>461</v>
      </c>
      <c r="R17" s="49"/>
      <c r="S17" s="56"/>
      <c r="T17" s="56"/>
      <c r="U17" s="56"/>
      <c r="V17" s="56"/>
      <c r="W17" s="56"/>
      <c r="X17" s="56"/>
      <c r="Y17" s="56"/>
      <c r="Z17" s="56"/>
      <c r="AA17" s="56"/>
      <c r="AB17" s="56"/>
      <c r="AC17" s="56"/>
      <c r="AD17" s="56"/>
      <c r="AE17" s="56"/>
    </row>
    <row r="18" spans="1:34" ht="82.95" customHeight="1">
      <c r="A18" s="52">
        <v>6</v>
      </c>
      <c r="B18" s="50" t="s">
        <v>703</v>
      </c>
      <c r="C18" s="50"/>
      <c r="D18" s="50"/>
      <c r="E18" s="50"/>
      <c r="F18" s="78" t="s">
        <v>704</v>
      </c>
      <c r="G18" s="79">
        <v>150</v>
      </c>
      <c r="H18" s="80"/>
      <c r="I18" s="95"/>
      <c r="J18" s="82"/>
      <c r="K18" s="102"/>
      <c r="L18" s="103">
        <v>150</v>
      </c>
      <c r="M18" s="80"/>
      <c r="N18" s="104" t="s">
        <v>705</v>
      </c>
      <c r="O18" s="104" t="s">
        <v>706</v>
      </c>
      <c r="P18" s="49" t="s">
        <v>707</v>
      </c>
      <c r="Q18" s="49" t="s">
        <v>708</v>
      </c>
      <c r="R18" s="71"/>
    </row>
    <row r="19" spans="1:34" ht="268.05" customHeight="1">
      <c r="A19" s="27">
        <v>7</v>
      </c>
      <c r="B19" s="50" t="s">
        <v>748</v>
      </c>
      <c r="C19" s="50" t="s">
        <v>34</v>
      </c>
      <c r="D19" s="50" t="s">
        <v>152</v>
      </c>
      <c r="E19" s="50" t="s">
        <v>749</v>
      </c>
      <c r="F19" s="50" t="s">
        <v>750</v>
      </c>
      <c r="G19" s="81">
        <v>200</v>
      </c>
      <c r="H19" s="82"/>
      <c r="I19" s="77">
        <v>85</v>
      </c>
      <c r="J19" s="77">
        <v>115</v>
      </c>
      <c r="K19" s="102"/>
      <c r="L19" s="105"/>
      <c r="M19" s="105"/>
      <c r="N19" s="50" t="s">
        <v>751</v>
      </c>
      <c r="O19" s="50" t="s">
        <v>752</v>
      </c>
      <c r="P19" s="42" t="s">
        <v>707</v>
      </c>
      <c r="Q19" s="42" t="s">
        <v>753</v>
      </c>
      <c r="R19" s="126"/>
      <c r="S19" s="16"/>
      <c r="T19" s="16"/>
      <c r="AF19" s="17"/>
      <c r="AG19" s="17"/>
      <c r="AH19" s="17"/>
    </row>
    <row r="20" spans="1:34" ht="222" customHeight="1">
      <c r="A20" s="27">
        <v>8</v>
      </c>
      <c r="B20" s="51" t="s">
        <v>754</v>
      </c>
      <c r="C20" s="50" t="s">
        <v>34</v>
      </c>
      <c r="D20" s="50" t="s">
        <v>152</v>
      </c>
      <c r="E20" s="50" t="s">
        <v>755</v>
      </c>
      <c r="F20" s="50" t="s">
        <v>756</v>
      </c>
      <c r="G20" s="83">
        <v>50</v>
      </c>
      <c r="H20" s="82"/>
      <c r="I20" s="82"/>
      <c r="J20" s="82"/>
      <c r="K20" s="102">
        <v>50</v>
      </c>
      <c r="L20" s="105"/>
      <c r="M20" s="105"/>
      <c r="N20" s="50" t="s">
        <v>757</v>
      </c>
      <c r="O20" s="50" t="s">
        <v>752</v>
      </c>
      <c r="P20" s="42" t="s">
        <v>707</v>
      </c>
      <c r="Q20" s="42" t="s">
        <v>758</v>
      </c>
      <c r="R20" s="126"/>
      <c r="S20" s="16"/>
      <c r="T20" s="16"/>
      <c r="AF20" s="17"/>
      <c r="AG20" s="17"/>
      <c r="AH20" s="17"/>
    </row>
    <row r="21" spans="1:34" ht="70.95" customHeight="1">
      <c r="A21" s="52">
        <v>9</v>
      </c>
      <c r="B21" s="50" t="s">
        <v>709</v>
      </c>
      <c r="C21" s="50"/>
      <c r="D21" s="50"/>
      <c r="E21" s="50"/>
      <c r="F21" s="84" t="s">
        <v>710</v>
      </c>
      <c r="G21" s="83">
        <v>53</v>
      </c>
      <c r="H21" s="85"/>
      <c r="I21" s="95"/>
      <c r="J21" s="95"/>
      <c r="K21" s="102"/>
      <c r="L21" s="106">
        <v>53</v>
      </c>
      <c r="M21" s="85"/>
      <c r="N21" s="67" t="s">
        <v>711</v>
      </c>
      <c r="O21" s="67" t="s">
        <v>711</v>
      </c>
      <c r="P21" s="49" t="s">
        <v>707</v>
      </c>
      <c r="Q21" s="49" t="s">
        <v>707</v>
      </c>
      <c r="R21" s="71"/>
    </row>
    <row r="22" spans="1:34" s="11" customFormat="1" ht="42" customHeight="1">
      <c r="A22" s="357" t="s">
        <v>585</v>
      </c>
      <c r="B22" s="357"/>
      <c r="C22" s="357"/>
      <c r="D22" s="357"/>
      <c r="E22" s="357"/>
      <c r="F22" s="357"/>
      <c r="G22" s="86">
        <f>G23+G24+G25+G26</f>
        <v>470</v>
      </c>
      <c r="H22" s="86">
        <f>H23+H24+H25+H26</f>
        <v>264</v>
      </c>
      <c r="I22" s="86">
        <f>I23+I24+I25+I26</f>
        <v>206</v>
      </c>
      <c r="J22" s="100"/>
      <c r="K22" s="107">
        <f>K23+K24+K25+K26</f>
        <v>0</v>
      </c>
      <c r="L22" s="86">
        <f>L23+L24+L25+L26</f>
        <v>0</v>
      </c>
      <c r="M22" s="86">
        <f>M23+M24+M25+M26</f>
        <v>0</v>
      </c>
      <c r="N22" s="50"/>
      <c r="O22" s="50"/>
      <c r="P22" s="49"/>
      <c r="Q22" s="49"/>
      <c r="R22" s="49"/>
    </row>
    <row r="23" spans="1:34" s="11" customFormat="1" ht="196.05" customHeight="1">
      <c r="A23" s="52">
        <v>10</v>
      </c>
      <c r="B23" s="49" t="s">
        <v>586</v>
      </c>
      <c r="C23" s="49" t="s">
        <v>34</v>
      </c>
      <c r="D23" s="49" t="s">
        <v>152</v>
      </c>
      <c r="E23" s="49" t="s">
        <v>36</v>
      </c>
      <c r="F23" s="50" t="s">
        <v>587</v>
      </c>
      <c r="G23" s="77">
        <f>H23+I23</f>
        <v>120</v>
      </c>
      <c r="H23" s="77"/>
      <c r="I23" s="77">
        <v>120</v>
      </c>
      <c r="J23" s="100"/>
      <c r="K23" s="88"/>
      <c r="L23" s="77"/>
      <c r="M23" s="77"/>
      <c r="N23" s="50" t="s">
        <v>588</v>
      </c>
      <c r="O23" s="50" t="s">
        <v>589</v>
      </c>
      <c r="P23" s="49" t="s">
        <v>504</v>
      </c>
      <c r="Q23" s="49" t="s">
        <v>504</v>
      </c>
      <c r="R23" s="49"/>
      <c r="S23" s="56"/>
      <c r="T23" s="56"/>
      <c r="U23" s="56"/>
      <c r="V23" s="56"/>
      <c r="W23" s="56"/>
      <c r="X23" s="56"/>
      <c r="Y23" s="56"/>
      <c r="Z23" s="56"/>
      <c r="AA23" s="56"/>
      <c r="AB23" s="56"/>
      <c r="AC23" s="56"/>
      <c r="AD23" s="56"/>
      <c r="AE23" s="56"/>
    </row>
    <row r="24" spans="1:34" s="11" customFormat="1" ht="177" customHeight="1">
      <c r="A24" s="52">
        <v>11</v>
      </c>
      <c r="B24" s="49" t="s">
        <v>590</v>
      </c>
      <c r="C24" s="49" t="s">
        <v>34</v>
      </c>
      <c r="D24" s="49" t="s">
        <v>152</v>
      </c>
      <c r="E24" s="49" t="s">
        <v>36</v>
      </c>
      <c r="F24" s="51" t="s">
        <v>591</v>
      </c>
      <c r="G24" s="77">
        <v>250</v>
      </c>
      <c r="H24" s="77">
        <v>164</v>
      </c>
      <c r="I24" s="77">
        <v>86</v>
      </c>
      <c r="J24" s="100"/>
      <c r="K24" s="88"/>
      <c r="L24" s="77"/>
      <c r="M24" s="77"/>
      <c r="N24" s="50" t="s">
        <v>588</v>
      </c>
      <c r="O24" s="50" t="s">
        <v>592</v>
      </c>
      <c r="P24" s="49" t="s">
        <v>504</v>
      </c>
      <c r="Q24" s="49" t="s">
        <v>504</v>
      </c>
      <c r="R24" s="49"/>
      <c r="S24" s="56"/>
      <c r="T24" s="56"/>
      <c r="U24" s="56"/>
      <c r="V24" s="56"/>
      <c r="W24" s="56"/>
      <c r="X24" s="56"/>
      <c r="Y24" s="56"/>
      <c r="Z24" s="56"/>
      <c r="AA24" s="56"/>
      <c r="AB24" s="56"/>
      <c r="AC24" s="56"/>
      <c r="AD24" s="56"/>
      <c r="AE24" s="56"/>
    </row>
    <row r="25" spans="1:34" s="11" customFormat="1" ht="108" customHeight="1">
      <c r="A25" s="52">
        <v>12</v>
      </c>
      <c r="B25" s="49" t="s">
        <v>593</v>
      </c>
      <c r="C25" s="49" t="s">
        <v>34</v>
      </c>
      <c r="D25" s="49" t="s">
        <v>152</v>
      </c>
      <c r="E25" s="49" t="s">
        <v>36</v>
      </c>
      <c r="F25" s="51" t="s">
        <v>594</v>
      </c>
      <c r="G25" s="77">
        <v>60</v>
      </c>
      <c r="H25" s="77">
        <v>60</v>
      </c>
      <c r="I25" s="77"/>
      <c r="J25" s="100"/>
      <c r="K25" s="88"/>
      <c r="L25" s="77"/>
      <c r="M25" s="77"/>
      <c r="N25" s="50" t="s">
        <v>92</v>
      </c>
      <c r="O25" s="50" t="s">
        <v>595</v>
      </c>
      <c r="P25" s="49" t="s">
        <v>504</v>
      </c>
      <c r="Q25" s="49" t="s">
        <v>504</v>
      </c>
      <c r="R25" s="49"/>
      <c r="S25" s="56"/>
      <c r="T25" s="56"/>
      <c r="U25" s="56"/>
      <c r="V25" s="56"/>
      <c r="W25" s="56"/>
      <c r="X25" s="56"/>
      <c r="Y25" s="56"/>
      <c r="Z25" s="56"/>
      <c r="AA25" s="56"/>
      <c r="AB25" s="56"/>
      <c r="AC25" s="56"/>
      <c r="AD25" s="56"/>
      <c r="AE25" s="56"/>
    </row>
    <row r="26" spans="1:34" s="11" customFormat="1" ht="279" customHeight="1">
      <c r="A26" s="52">
        <v>13</v>
      </c>
      <c r="B26" s="49" t="s">
        <v>596</v>
      </c>
      <c r="C26" s="49" t="s">
        <v>34</v>
      </c>
      <c r="D26" s="49" t="s">
        <v>152</v>
      </c>
      <c r="E26" s="49" t="s">
        <v>36</v>
      </c>
      <c r="F26" s="51" t="s">
        <v>597</v>
      </c>
      <c r="G26" s="77">
        <v>40</v>
      </c>
      <c r="H26" s="77">
        <v>40</v>
      </c>
      <c r="I26" s="77"/>
      <c r="J26" s="100"/>
      <c r="K26" s="88"/>
      <c r="L26" s="77"/>
      <c r="M26" s="77"/>
      <c r="N26" s="50" t="s">
        <v>598</v>
      </c>
      <c r="O26" s="50" t="s">
        <v>598</v>
      </c>
      <c r="P26" s="49" t="s">
        <v>504</v>
      </c>
      <c r="Q26" s="49" t="s">
        <v>504</v>
      </c>
      <c r="R26" s="49"/>
      <c r="S26" s="56"/>
      <c r="T26" s="56"/>
      <c r="U26" s="56"/>
      <c r="V26" s="56"/>
      <c r="W26" s="56"/>
      <c r="X26" s="56"/>
      <c r="Y26" s="56"/>
      <c r="Z26" s="56"/>
      <c r="AA26" s="56"/>
      <c r="AB26" s="56"/>
      <c r="AC26" s="56"/>
      <c r="AD26" s="56"/>
      <c r="AE26" s="56"/>
    </row>
    <row r="27" spans="1:34" s="11" customFormat="1" ht="43.05" customHeight="1">
      <c r="A27" s="357" t="s">
        <v>599</v>
      </c>
      <c r="B27" s="357"/>
      <c r="C27" s="357"/>
      <c r="D27" s="357"/>
      <c r="E27" s="357"/>
      <c r="F27" s="357"/>
      <c r="G27" s="86">
        <f>G28+G29+G30+G31+G32+G33+G34+G35</f>
        <v>581</v>
      </c>
      <c r="H27" s="86">
        <f>H28+H29+H30+H31+H32+H33+H34+H35</f>
        <v>122</v>
      </c>
      <c r="I27" s="86">
        <f>I28+I29+I30+I31+I32+I33+I34+I35</f>
        <v>459</v>
      </c>
      <c r="J27" s="100"/>
      <c r="K27" s="107">
        <f>K28+K29+K30+K31+K32+K33+K34+K35</f>
        <v>0</v>
      </c>
      <c r="L27" s="86">
        <f>L28+L29+L30+L31+L32+L33+L34+L35</f>
        <v>0</v>
      </c>
      <c r="M27" s="86">
        <f>M28+M29+M30+M31+M32+M33+M34+M35</f>
        <v>0</v>
      </c>
      <c r="N27" s="50"/>
      <c r="O27" s="50"/>
      <c r="P27" s="49"/>
      <c r="Q27" s="49"/>
      <c r="R27" s="49"/>
      <c r="S27" s="56"/>
      <c r="T27" s="56"/>
      <c r="U27" s="56"/>
      <c r="V27" s="56"/>
      <c r="W27" s="56"/>
      <c r="X27" s="56"/>
      <c r="Y27" s="56"/>
      <c r="Z27" s="56"/>
      <c r="AA27" s="56"/>
      <c r="AB27" s="56"/>
      <c r="AC27" s="56"/>
      <c r="AD27" s="56"/>
      <c r="AE27" s="56"/>
    </row>
    <row r="28" spans="1:34" s="47" customFormat="1" ht="195" customHeight="1">
      <c r="A28" s="94">
        <v>14</v>
      </c>
      <c r="B28" s="51" t="s">
        <v>600</v>
      </c>
      <c r="C28" s="53" t="s">
        <v>34</v>
      </c>
      <c r="D28" s="53" t="s">
        <v>152</v>
      </c>
      <c r="E28" s="53" t="s">
        <v>601</v>
      </c>
      <c r="F28" s="51" t="s">
        <v>602</v>
      </c>
      <c r="G28" s="87">
        <v>16</v>
      </c>
      <c r="H28" s="87"/>
      <c r="I28" s="87">
        <v>16</v>
      </c>
      <c r="J28" s="108"/>
      <c r="K28" s="88"/>
      <c r="L28" s="87"/>
      <c r="M28" s="87"/>
      <c r="N28" s="51" t="s">
        <v>603</v>
      </c>
      <c r="O28" s="51" t="s">
        <v>604</v>
      </c>
      <c r="P28" s="53" t="s">
        <v>68</v>
      </c>
      <c r="Q28" s="53" t="s">
        <v>504</v>
      </c>
      <c r="R28" s="362" t="s">
        <v>605</v>
      </c>
      <c r="S28" s="57"/>
      <c r="T28" s="57"/>
      <c r="U28" s="57"/>
      <c r="V28" s="57"/>
      <c r="W28" s="57"/>
      <c r="X28" s="57"/>
      <c r="Y28" s="57"/>
      <c r="Z28" s="57"/>
      <c r="AA28" s="57"/>
      <c r="AB28" s="57"/>
      <c r="AC28" s="57"/>
      <c r="AD28" s="57"/>
      <c r="AE28" s="57"/>
    </row>
    <row r="29" spans="1:34" s="47" customFormat="1" ht="153" customHeight="1">
      <c r="A29" s="94">
        <v>15</v>
      </c>
      <c r="B29" s="51" t="s">
        <v>606</v>
      </c>
      <c r="C29" s="53" t="s">
        <v>34</v>
      </c>
      <c r="D29" s="53" t="s">
        <v>152</v>
      </c>
      <c r="E29" s="53" t="s">
        <v>601</v>
      </c>
      <c r="F29" s="51" t="s">
        <v>607</v>
      </c>
      <c r="G29" s="87">
        <v>23</v>
      </c>
      <c r="H29" s="87"/>
      <c r="I29" s="87">
        <v>23</v>
      </c>
      <c r="J29" s="108"/>
      <c r="K29" s="88"/>
      <c r="L29" s="87"/>
      <c r="M29" s="87"/>
      <c r="N29" s="51" t="s">
        <v>603</v>
      </c>
      <c r="O29" s="51" t="s">
        <v>604</v>
      </c>
      <c r="P29" s="53" t="s">
        <v>68</v>
      </c>
      <c r="Q29" s="53" t="s">
        <v>504</v>
      </c>
      <c r="R29" s="362"/>
      <c r="S29" s="57"/>
      <c r="T29" s="57"/>
      <c r="U29" s="57"/>
      <c r="V29" s="57"/>
      <c r="W29" s="57"/>
      <c r="X29" s="57"/>
      <c r="Y29" s="57"/>
      <c r="Z29" s="57"/>
      <c r="AA29" s="57"/>
      <c r="AB29" s="57"/>
      <c r="AC29" s="57"/>
      <c r="AD29" s="57"/>
      <c r="AE29" s="57"/>
    </row>
    <row r="30" spans="1:34" s="47" customFormat="1" ht="147" customHeight="1">
      <c r="A30" s="94">
        <v>16</v>
      </c>
      <c r="B30" s="51" t="s">
        <v>608</v>
      </c>
      <c r="C30" s="53" t="s">
        <v>34</v>
      </c>
      <c r="D30" s="53" t="s">
        <v>152</v>
      </c>
      <c r="E30" s="53" t="s">
        <v>269</v>
      </c>
      <c r="F30" s="51" t="s">
        <v>609</v>
      </c>
      <c r="G30" s="87">
        <v>72</v>
      </c>
      <c r="H30" s="88">
        <v>21</v>
      </c>
      <c r="I30" s="87">
        <v>51</v>
      </c>
      <c r="J30" s="108"/>
      <c r="K30" s="88"/>
      <c r="L30" s="87"/>
      <c r="M30" s="87"/>
      <c r="N30" s="51" t="s">
        <v>610</v>
      </c>
      <c r="O30" s="51" t="s">
        <v>611</v>
      </c>
      <c r="P30" s="53" t="s">
        <v>68</v>
      </c>
      <c r="Q30" s="53" t="s">
        <v>504</v>
      </c>
      <c r="R30" s="362"/>
      <c r="S30" s="57"/>
      <c r="T30" s="57"/>
      <c r="U30" s="57"/>
      <c r="V30" s="57"/>
      <c r="W30" s="57"/>
      <c r="X30" s="57"/>
      <c r="Y30" s="57"/>
      <c r="Z30" s="57"/>
      <c r="AA30" s="57"/>
      <c r="AB30" s="57"/>
      <c r="AC30" s="57"/>
      <c r="AD30" s="57"/>
      <c r="AE30" s="57"/>
    </row>
    <row r="31" spans="1:34" s="47" customFormat="1" ht="148.94999999999999" customHeight="1">
      <c r="A31" s="94">
        <v>17</v>
      </c>
      <c r="B31" s="51" t="s">
        <v>612</v>
      </c>
      <c r="C31" s="53" t="s">
        <v>34</v>
      </c>
      <c r="D31" s="53" t="s">
        <v>152</v>
      </c>
      <c r="E31" s="53" t="s">
        <v>157</v>
      </c>
      <c r="F31" s="51" t="s">
        <v>613</v>
      </c>
      <c r="G31" s="87">
        <v>70</v>
      </c>
      <c r="H31" s="88">
        <v>21</v>
      </c>
      <c r="I31" s="87">
        <v>49</v>
      </c>
      <c r="J31" s="108"/>
      <c r="K31" s="88"/>
      <c r="L31" s="87"/>
      <c r="M31" s="87"/>
      <c r="N31" s="51" t="s">
        <v>614</v>
      </c>
      <c r="O31" s="51" t="s">
        <v>611</v>
      </c>
      <c r="P31" s="53" t="s">
        <v>68</v>
      </c>
      <c r="Q31" s="53" t="s">
        <v>504</v>
      </c>
      <c r="R31" s="362"/>
      <c r="S31" s="57"/>
      <c r="T31" s="57"/>
      <c r="U31" s="57"/>
      <c r="V31" s="57"/>
      <c r="W31" s="57"/>
      <c r="X31" s="57"/>
      <c r="Y31" s="57"/>
      <c r="Z31" s="57"/>
      <c r="AA31" s="57"/>
      <c r="AB31" s="57"/>
      <c r="AC31" s="57"/>
      <c r="AD31" s="57"/>
      <c r="AE31" s="57"/>
    </row>
    <row r="32" spans="1:34" s="47" customFormat="1" ht="139.94999999999999" customHeight="1">
      <c r="A32" s="94">
        <v>18</v>
      </c>
      <c r="B32" s="53" t="s">
        <v>615</v>
      </c>
      <c r="C32" s="53" t="s">
        <v>34</v>
      </c>
      <c r="D32" s="53" t="s">
        <v>152</v>
      </c>
      <c r="E32" s="53" t="s">
        <v>232</v>
      </c>
      <c r="F32" s="51" t="s">
        <v>616</v>
      </c>
      <c r="G32" s="87">
        <v>100</v>
      </c>
      <c r="H32" s="88">
        <v>20</v>
      </c>
      <c r="I32" s="87">
        <v>80</v>
      </c>
      <c r="J32" s="108"/>
      <c r="K32" s="88"/>
      <c r="L32" s="87"/>
      <c r="M32" s="87"/>
      <c r="N32" s="51" t="s">
        <v>617</v>
      </c>
      <c r="O32" s="51" t="s">
        <v>618</v>
      </c>
      <c r="P32" s="53" t="s">
        <v>68</v>
      </c>
      <c r="Q32" s="53" t="s">
        <v>504</v>
      </c>
      <c r="R32" s="362"/>
      <c r="S32" s="57"/>
      <c r="T32" s="57"/>
      <c r="U32" s="57"/>
      <c r="V32" s="57"/>
      <c r="W32" s="57"/>
      <c r="X32" s="57"/>
      <c r="Y32" s="57"/>
      <c r="Z32" s="57"/>
      <c r="AA32" s="57"/>
      <c r="AB32" s="57"/>
      <c r="AC32" s="57"/>
      <c r="AD32" s="57"/>
      <c r="AE32" s="57"/>
    </row>
    <row r="33" spans="1:44" s="47" customFormat="1" ht="145.94999999999999" customHeight="1">
      <c r="A33" s="94">
        <v>19</v>
      </c>
      <c r="B33" s="53" t="s">
        <v>619</v>
      </c>
      <c r="C33" s="53" t="s">
        <v>34</v>
      </c>
      <c r="D33" s="53" t="s">
        <v>152</v>
      </c>
      <c r="E33" s="53" t="s">
        <v>232</v>
      </c>
      <c r="F33" s="51" t="s">
        <v>620</v>
      </c>
      <c r="G33" s="87">
        <v>100</v>
      </c>
      <c r="H33" s="88">
        <v>20</v>
      </c>
      <c r="I33" s="87">
        <v>80</v>
      </c>
      <c r="J33" s="108"/>
      <c r="K33" s="88"/>
      <c r="L33" s="87"/>
      <c r="M33" s="87"/>
      <c r="N33" s="51" t="s">
        <v>621</v>
      </c>
      <c r="O33" s="51" t="s">
        <v>618</v>
      </c>
      <c r="P33" s="53" t="s">
        <v>68</v>
      </c>
      <c r="Q33" s="53" t="s">
        <v>504</v>
      </c>
      <c r="R33" s="362"/>
      <c r="S33" s="57"/>
      <c r="T33" s="57"/>
      <c r="U33" s="57"/>
      <c r="V33" s="57"/>
      <c r="W33" s="57"/>
      <c r="X33" s="57"/>
      <c r="Y33" s="57"/>
      <c r="Z33" s="57"/>
      <c r="AA33" s="57"/>
      <c r="AB33" s="57"/>
      <c r="AC33" s="57"/>
      <c r="AD33" s="57"/>
      <c r="AE33" s="57"/>
    </row>
    <row r="34" spans="1:44" s="47" customFormat="1" ht="150" customHeight="1">
      <c r="A34" s="94">
        <v>20</v>
      </c>
      <c r="B34" s="53" t="s">
        <v>622</v>
      </c>
      <c r="C34" s="53" t="s">
        <v>34</v>
      </c>
      <c r="D34" s="53" t="s">
        <v>152</v>
      </c>
      <c r="E34" s="53" t="s">
        <v>232</v>
      </c>
      <c r="F34" s="51" t="s">
        <v>623</v>
      </c>
      <c r="G34" s="87">
        <v>100</v>
      </c>
      <c r="H34" s="88">
        <v>20</v>
      </c>
      <c r="I34" s="87">
        <v>80</v>
      </c>
      <c r="J34" s="108"/>
      <c r="K34" s="88"/>
      <c r="L34" s="87"/>
      <c r="M34" s="87"/>
      <c r="N34" s="51" t="s">
        <v>621</v>
      </c>
      <c r="O34" s="51" t="s">
        <v>618</v>
      </c>
      <c r="P34" s="53" t="s">
        <v>68</v>
      </c>
      <c r="Q34" s="53" t="s">
        <v>504</v>
      </c>
      <c r="R34" s="362"/>
      <c r="S34" s="57"/>
      <c r="T34" s="57"/>
      <c r="U34" s="57"/>
      <c r="V34" s="57"/>
      <c r="W34" s="57"/>
      <c r="X34" s="57"/>
      <c r="Y34" s="57"/>
      <c r="Z34" s="57"/>
      <c r="AA34" s="57"/>
      <c r="AB34" s="57"/>
      <c r="AC34" s="57"/>
      <c r="AD34" s="57"/>
      <c r="AE34" s="57"/>
    </row>
    <row r="35" spans="1:44" s="47" customFormat="1" ht="145.05000000000001" customHeight="1">
      <c r="A35" s="94">
        <v>21</v>
      </c>
      <c r="B35" s="53" t="s">
        <v>624</v>
      </c>
      <c r="C35" s="53" t="s">
        <v>34</v>
      </c>
      <c r="D35" s="53" t="s">
        <v>152</v>
      </c>
      <c r="E35" s="53" t="s">
        <v>232</v>
      </c>
      <c r="F35" s="51" t="s">
        <v>625</v>
      </c>
      <c r="G35" s="87">
        <f>H35+I35</f>
        <v>100</v>
      </c>
      <c r="H35" s="88">
        <v>20</v>
      </c>
      <c r="I35" s="87">
        <v>80</v>
      </c>
      <c r="J35" s="108"/>
      <c r="K35" s="88"/>
      <c r="L35" s="87"/>
      <c r="M35" s="87"/>
      <c r="N35" s="51" t="s">
        <v>621</v>
      </c>
      <c r="O35" s="51" t="s">
        <v>618</v>
      </c>
      <c r="P35" s="53" t="s">
        <v>68</v>
      </c>
      <c r="Q35" s="53" t="s">
        <v>504</v>
      </c>
      <c r="R35" s="362"/>
      <c r="S35" s="57"/>
      <c r="T35" s="57"/>
      <c r="U35" s="57"/>
      <c r="V35" s="57"/>
      <c r="W35" s="57"/>
      <c r="X35" s="57"/>
      <c r="Y35" s="57"/>
      <c r="Z35" s="57"/>
      <c r="AA35" s="57"/>
      <c r="AB35" s="57"/>
      <c r="AC35" s="57"/>
      <c r="AD35" s="57"/>
      <c r="AE35" s="57"/>
    </row>
    <row r="36" spans="1:44" s="5" customFormat="1" ht="42" customHeight="1">
      <c r="A36" s="353" t="s">
        <v>759</v>
      </c>
      <c r="B36" s="353"/>
      <c r="C36" s="353"/>
      <c r="D36" s="353"/>
      <c r="E36" s="353"/>
      <c r="F36" s="353"/>
      <c r="G36" s="76">
        <f>SUM(G37:G42)</f>
        <v>926</v>
      </c>
      <c r="H36" s="76">
        <f t="shared" ref="H36:M36" si="4">SUM(H37:H42)</f>
        <v>660</v>
      </c>
      <c r="I36" s="76">
        <f t="shared" si="4"/>
        <v>29</v>
      </c>
      <c r="J36" s="76">
        <f t="shared" si="4"/>
        <v>0</v>
      </c>
      <c r="K36" s="99">
        <f t="shared" si="4"/>
        <v>237</v>
      </c>
      <c r="L36" s="76">
        <f t="shared" si="4"/>
        <v>0</v>
      </c>
      <c r="M36" s="76">
        <f t="shared" si="4"/>
        <v>0</v>
      </c>
      <c r="N36" s="25"/>
      <c r="O36" s="25"/>
      <c r="P36" s="24"/>
      <c r="Q36" s="24"/>
      <c r="R36" s="24"/>
      <c r="S36" s="7"/>
      <c r="T36" s="7"/>
      <c r="U36" s="7"/>
      <c r="V36" s="7"/>
      <c r="W36" s="7"/>
      <c r="X36" s="7"/>
      <c r="Y36" s="7"/>
      <c r="Z36" s="7"/>
      <c r="AA36" s="7"/>
      <c r="AB36" s="7"/>
      <c r="AC36" s="7"/>
      <c r="AD36" s="7"/>
      <c r="AE36" s="7"/>
    </row>
    <row r="37" spans="1:44" s="11" customFormat="1" ht="180" customHeight="1">
      <c r="A37" s="52">
        <v>22</v>
      </c>
      <c r="B37" s="50" t="s">
        <v>525</v>
      </c>
      <c r="C37" s="50" t="s">
        <v>34</v>
      </c>
      <c r="D37" s="50" t="s">
        <v>152</v>
      </c>
      <c r="E37" s="49" t="s">
        <v>626</v>
      </c>
      <c r="F37" s="50" t="s">
        <v>627</v>
      </c>
      <c r="G37" s="77">
        <f>H37+I37</f>
        <v>280</v>
      </c>
      <c r="H37" s="77">
        <v>280</v>
      </c>
      <c r="I37" s="77"/>
      <c r="J37" s="100"/>
      <c r="K37" s="88"/>
      <c r="L37" s="77"/>
      <c r="M37" s="77"/>
      <c r="N37" s="50" t="s">
        <v>628</v>
      </c>
      <c r="O37" s="51" t="s">
        <v>629</v>
      </c>
      <c r="P37" s="49" t="s">
        <v>630</v>
      </c>
      <c r="Q37" s="49" t="s">
        <v>631</v>
      </c>
      <c r="R37" s="49"/>
      <c r="S37" s="56"/>
      <c r="T37" s="56"/>
      <c r="U37" s="56"/>
      <c r="V37" s="56"/>
      <c r="W37" s="56"/>
      <c r="X37" s="56"/>
      <c r="Y37" s="56"/>
      <c r="Z37" s="56"/>
      <c r="AA37" s="56"/>
      <c r="AB37" s="56"/>
      <c r="AC37" s="56"/>
      <c r="AD37" s="56"/>
      <c r="AE37" s="56"/>
    </row>
    <row r="38" spans="1:44" s="11" customFormat="1" ht="222" customHeight="1">
      <c r="A38" s="52">
        <v>23</v>
      </c>
      <c r="B38" s="49" t="s">
        <v>526</v>
      </c>
      <c r="C38" s="49" t="s">
        <v>34</v>
      </c>
      <c r="D38" s="49" t="s">
        <v>152</v>
      </c>
      <c r="E38" s="49" t="s">
        <v>632</v>
      </c>
      <c r="F38" s="50" t="s">
        <v>527</v>
      </c>
      <c r="G38" s="77">
        <f>H38+I38</f>
        <v>350</v>
      </c>
      <c r="H38" s="77">
        <v>350</v>
      </c>
      <c r="I38" s="77"/>
      <c r="J38" s="100"/>
      <c r="K38" s="88"/>
      <c r="L38" s="77"/>
      <c r="M38" s="77"/>
      <c r="N38" s="51" t="s">
        <v>633</v>
      </c>
      <c r="O38" s="51" t="s">
        <v>634</v>
      </c>
      <c r="P38" s="49" t="s">
        <v>630</v>
      </c>
      <c r="Q38" s="49" t="s">
        <v>635</v>
      </c>
      <c r="R38" s="49"/>
      <c r="S38" s="56"/>
      <c r="T38" s="56"/>
      <c r="U38" s="56"/>
      <c r="V38" s="56"/>
      <c r="W38" s="56"/>
      <c r="X38" s="56"/>
      <c r="Y38" s="56"/>
      <c r="Z38" s="56"/>
      <c r="AA38" s="56"/>
      <c r="AB38" s="56"/>
      <c r="AC38" s="56"/>
      <c r="AD38" s="56"/>
      <c r="AE38" s="56"/>
    </row>
    <row r="39" spans="1:44" s="11" customFormat="1" ht="207" customHeight="1">
      <c r="A39" s="52">
        <v>24</v>
      </c>
      <c r="B39" s="49" t="s">
        <v>689</v>
      </c>
      <c r="C39" s="49" t="s">
        <v>34</v>
      </c>
      <c r="D39" s="49" t="s">
        <v>152</v>
      </c>
      <c r="E39" s="49" t="s">
        <v>179</v>
      </c>
      <c r="F39" s="50" t="s">
        <v>690</v>
      </c>
      <c r="G39" s="77">
        <v>100</v>
      </c>
      <c r="H39" s="77"/>
      <c r="I39" s="77"/>
      <c r="J39" s="100"/>
      <c r="K39" s="88">
        <v>100</v>
      </c>
      <c r="L39" s="77"/>
      <c r="M39" s="77"/>
      <c r="N39" s="51" t="s">
        <v>691</v>
      </c>
      <c r="O39" s="50" t="s">
        <v>692</v>
      </c>
      <c r="P39" s="49" t="s">
        <v>670</v>
      </c>
      <c r="Q39" s="49" t="s">
        <v>179</v>
      </c>
      <c r="R39" s="49"/>
      <c r="S39" s="54"/>
      <c r="T39" s="54"/>
      <c r="U39" s="54"/>
      <c r="V39" s="54"/>
      <c r="W39" s="54"/>
      <c r="X39" s="54"/>
      <c r="Y39" s="54"/>
      <c r="Z39" s="54"/>
      <c r="AA39" s="54"/>
      <c r="AB39" s="54"/>
      <c r="AC39" s="54"/>
      <c r="AD39" s="54"/>
      <c r="AE39" s="56"/>
      <c r="AF39" s="56"/>
      <c r="AG39" s="56"/>
      <c r="AH39" s="56"/>
      <c r="AI39" s="56"/>
      <c r="AJ39" s="56"/>
      <c r="AK39" s="56"/>
      <c r="AL39" s="56"/>
      <c r="AM39" s="56"/>
      <c r="AN39" s="56"/>
      <c r="AO39" s="56"/>
      <c r="AP39" s="56"/>
      <c r="AQ39" s="56"/>
      <c r="AR39" s="56"/>
    </row>
    <row r="40" spans="1:44" s="38" customFormat="1" ht="238.05" customHeight="1">
      <c r="A40" s="300">
        <v>25</v>
      </c>
      <c r="B40" s="50" t="s">
        <v>760</v>
      </c>
      <c r="C40" s="50" t="s">
        <v>34</v>
      </c>
      <c r="D40" s="50" t="s">
        <v>152</v>
      </c>
      <c r="E40" s="50" t="s">
        <v>761</v>
      </c>
      <c r="F40" s="89" t="s">
        <v>762</v>
      </c>
      <c r="G40" s="81">
        <v>50</v>
      </c>
      <c r="H40" s="81"/>
      <c r="I40" s="81">
        <v>29</v>
      </c>
      <c r="J40" s="81"/>
      <c r="K40" s="88">
        <v>21</v>
      </c>
      <c r="L40" s="81"/>
      <c r="M40" s="81"/>
      <c r="N40" s="50" t="s">
        <v>763</v>
      </c>
      <c r="O40" s="50" t="s">
        <v>764</v>
      </c>
      <c r="P40" s="50" t="s">
        <v>765</v>
      </c>
      <c r="Q40" s="50" t="s">
        <v>765</v>
      </c>
      <c r="R40" s="50"/>
      <c r="S40" s="45"/>
      <c r="T40" s="45"/>
      <c r="U40" s="45"/>
      <c r="V40" s="45"/>
    </row>
    <row r="41" spans="1:44" s="11" customFormat="1" ht="174" customHeight="1">
      <c r="A41" s="52">
        <v>26</v>
      </c>
      <c r="B41" s="49" t="s">
        <v>693</v>
      </c>
      <c r="C41" s="49" t="s">
        <v>34</v>
      </c>
      <c r="D41" s="49" t="s">
        <v>152</v>
      </c>
      <c r="E41" s="49" t="s">
        <v>472</v>
      </c>
      <c r="F41" s="50" t="s">
        <v>694</v>
      </c>
      <c r="G41" s="77">
        <v>116</v>
      </c>
      <c r="H41" s="77"/>
      <c r="I41" s="77"/>
      <c r="J41" s="100"/>
      <c r="K41" s="88">
        <v>116</v>
      </c>
      <c r="L41" s="77"/>
      <c r="M41" s="77"/>
      <c r="N41" s="51" t="s">
        <v>695</v>
      </c>
      <c r="O41" s="50" t="s">
        <v>696</v>
      </c>
      <c r="P41" s="49" t="s">
        <v>697</v>
      </c>
      <c r="Q41" s="49" t="s">
        <v>698</v>
      </c>
      <c r="R41" s="49"/>
      <c r="S41" s="54"/>
      <c r="T41" s="54"/>
      <c r="U41" s="54"/>
      <c r="V41" s="54"/>
      <c r="W41" s="54"/>
      <c r="X41" s="54"/>
      <c r="Y41" s="54"/>
      <c r="Z41" s="54"/>
      <c r="AA41" s="54"/>
      <c r="AB41" s="54"/>
      <c r="AC41" s="54"/>
      <c r="AD41" s="54"/>
      <c r="AE41" s="56"/>
      <c r="AF41" s="56"/>
      <c r="AG41" s="56"/>
      <c r="AH41" s="56"/>
      <c r="AI41" s="56"/>
      <c r="AJ41" s="56"/>
      <c r="AK41" s="56"/>
      <c r="AL41" s="56"/>
      <c r="AM41" s="56"/>
      <c r="AN41" s="56"/>
      <c r="AO41" s="56"/>
      <c r="AP41" s="56"/>
      <c r="AQ41" s="56"/>
      <c r="AR41" s="56"/>
    </row>
    <row r="42" spans="1:44" s="11" customFormat="1" ht="123" customHeight="1">
      <c r="A42" s="52">
        <v>27</v>
      </c>
      <c r="B42" s="49" t="s">
        <v>636</v>
      </c>
      <c r="C42" s="49" t="s">
        <v>34</v>
      </c>
      <c r="D42" s="49" t="s">
        <v>152</v>
      </c>
      <c r="E42" s="49" t="s">
        <v>179</v>
      </c>
      <c r="F42" s="50" t="s">
        <v>637</v>
      </c>
      <c r="G42" s="77">
        <f>H42+I42</f>
        <v>30</v>
      </c>
      <c r="H42" s="77">
        <v>30</v>
      </c>
      <c r="I42" s="77"/>
      <c r="J42" s="100"/>
      <c r="K42" s="88"/>
      <c r="L42" s="77"/>
      <c r="M42" s="77"/>
      <c r="N42" s="51" t="s">
        <v>633</v>
      </c>
      <c r="O42" s="51" t="s">
        <v>638</v>
      </c>
      <c r="P42" s="49" t="s">
        <v>179</v>
      </c>
      <c r="Q42" s="49" t="s">
        <v>179</v>
      </c>
      <c r="R42" s="49"/>
      <c r="S42" s="56"/>
      <c r="T42" s="56"/>
      <c r="U42" s="56"/>
      <c r="V42" s="56"/>
      <c r="W42" s="56"/>
      <c r="X42" s="56"/>
      <c r="Y42" s="56"/>
      <c r="Z42" s="56"/>
      <c r="AA42" s="56"/>
      <c r="AB42" s="56"/>
      <c r="AC42" s="56"/>
      <c r="AD42" s="56"/>
      <c r="AE42" s="56"/>
    </row>
    <row r="43" spans="1:44" s="5" customFormat="1" ht="48" customHeight="1">
      <c r="A43" s="358" t="s">
        <v>766</v>
      </c>
      <c r="B43" s="359"/>
      <c r="C43" s="359"/>
      <c r="D43" s="359"/>
      <c r="E43" s="359"/>
      <c r="F43" s="360"/>
      <c r="G43" s="76">
        <f>G44+G45</f>
        <v>3088.65</v>
      </c>
      <c r="H43" s="76">
        <f>H44+H45</f>
        <v>0</v>
      </c>
      <c r="I43" s="76">
        <f>I44+I45</f>
        <v>0</v>
      </c>
      <c r="J43" s="109"/>
      <c r="K43" s="99">
        <f>K44+K45</f>
        <v>0</v>
      </c>
      <c r="L43" s="76">
        <f>L44+L45</f>
        <v>0</v>
      </c>
      <c r="M43" s="76">
        <f>M44+M45</f>
        <v>3088.65</v>
      </c>
      <c r="N43" s="24"/>
      <c r="O43" s="24"/>
      <c r="P43" s="24"/>
      <c r="Q43" s="72"/>
      <c r="R43" s="72"/>
      <c r="AC43" s="7"/>
      <c r="AD43" s="7"/>
      <c r="AE43" s="7"/>
      <c r="AF43" s="7"/>
      <c r="AG43" s="7"/>
      <c r="AH43" s="7"/>
      <c r="AI43" s="7"/>
      <c r="AJ43" s="7"/>
      <c r="AK43" s="7"/>
      <c r="AL43" s="7"/>
      <c r="AM43" s="7"/>
      <c r="AN43" s="7"/>
      <c r="AO43" s="7"/>
      <c r="AP43" s="7"/>
    </row>
    <row r="44" spans="1:44" s="6" customFormat="1" ht="93" customHeight="1">
      <c r="A44" s="68">
        <v>28</v>
      </c>
      <c r="B44" s="68" t="s">
        <v>455</v>
      </c>
      <c r="C44" s="68" t="s">
        <v>34</v>
      </c>
      <c r="D44" s="68" t="s">
        <v>152</v>
      </c>
      <c r="E44" s="68" t="s">
        <v>173</v>
      </c>
      <c r="F44" s="69" t="s">
        <v>528</v>
      </c>
      <c r="G44" s="90">
        <v>2588.65</v>
      </c>
      <c r="H44" s="91"/>
      <c r="I44" s="91"/>
      <c r="J44" s="110"/>
      <c r="K44" s="111"/>
      <c r="L44" s="91"/>
      <c r="M44" s="91">
        <v>2588.65</v>
      </c>
      <c r="N44" s="25" t="s">
        <v>51</v>
      </c>
      <c r="O44" s="25" t="s">
        <v>529</v>
      </c>
      <c r="P44" s="24" t="s">
        <v>446</v>
      </c>
      <c r="Q44" s="24" t="s">
        <v>446</v>
      </c>
      <c r="R44" s="72"/>
      <c r="S44" s="5"/>
      <c r="T44" s="5"/>
      <c r="U44" s="5"/>
      <c r="V44" s="5"/>
      <c r="W44" s="5"/>
      <c r="X44" s="5"/>
      <c r="Y44" s="7"/>
      <c r="Z44" s="7"/>
      <c r="AA44" s="7"/>
      <c r="AB44" s="7"/>
      <c r="AC44" s="7"/>
      <c r="AD44" s="7"/>
      <c r="AE44" s="7"/>
      <c r="AF44" s="7"/>
      <c r="AG44" s="7"/>
      <c r="AH44" s="7"/>
      <c r="AI44" s="7"/>
      <c r="AJ44" s="7"/>
      <c r="AK44" s="7"/>
      <c r="AL44" s="7"/>
    </row>
    <row r="45" spans="1:44" s="7" customFormat="1" ht="97.95" customHeight="1">
      <c r="A45" s="68">
        <v>29</v>
      </c>
      <c r="B45" s="68" t="s">
        <v>506</v>
      </c>
      <c r="C45" s="68">
        <v>680</v>
      </c>
      <c r="D45" s="68" t="s">
        <v>152</v>
      </c>
      <c r="E45" s="68" t="s">
        <v>173</v>
      </c>
      <c r="F45" s="69" t="s">
        <v>511</v>
      </c>
      <c r="G45" s="90">
        <v>500</v>
      </c>
      <c r="H45" s="92"/>
      <c r="I45" s="92"/>
      <c r="J45" s="112"/>
      <c r="K45" s="113"/>
      <c r="L45" s="92"/>
      <c r="M45" s="92">
        <v>500</v>
      </c>
      <c r="N45" s="25" t="s">
        <v>63</v>
      </c>
      <c r="O45" s="25" t="s">
        <v>63</v>
      </c>
      <c r="P45" s="24" t="s">
        <v>446</v>
      </c>
      <c r="Q45" s="24" t="s">
        <v>446</v>
      </c>
      <c r="R45" s="72"/>
      <c r="S45" s="5"/>
      <c r="T45" s="5"/>
      <c r="U45" s="5"/>
      <c r="V45" s="5"/>
      <c r="W45" s="5"/>
      <c r="X45" s="5"/>
    </row>
    <row r="46" spans="1:44" s="7" customFormat="1" ht="39" customHeight="1">
      <c r="A46" s="358" t="s">
        <v>767</v>
      </c>
      <c r="B46" s="359"/>
      <c r="C46" s="359"/>
      <c r="D46" s="359"/>
      <c r="E46" s="359"/>
      <c r="F46" s="360"/>
      <c r="G46" s="76">
        <f>G47+G48+G49</f>
        <v>1370</v>
      </c>
      <c r="H46" s="76">
        <f t="shared" ref="H46:M46" si="5">H47+H48+H49</f>
        <v>0</v>
      </c>
      <c r="I46" s="76">
        <f t="shared" si="5"/>
        <v>0</v>
      </c>
      <c r="J46" s="76">
        <f t="shared" si="5"/>
        <v>0</v>
      </c>
      <c r="K46" s="99">
        <f t="shared" si="5"/>
        <v>1350</v>
      </c>
      <c r="L46" s="76">
        <f t="shared" si="5"/>
        <v>20</v>
      </c>
      <c r="M46" s="76">
        <f t="shared" si="5"/>
        <v>0</v>
      </c>
      <c r="N46" s="25"/>
      <c r="O46" s="25"/>
      <c r="P46" s="24"/>
      <c r="Q46" s="24"/>
      <c r="R46" s="72"/>
      <c r="S46" s="5"/>
      <c r="T46" s="5"/>
      <c r="U46" s="5"/>
      <c r="V46" s="5"/>
      <c r="W46" s="5"/>
      <c r="X46" s="5"/>
    </row>
    <row r="47" spans="1:44" s="11" customFormat="1" ht="241.05" customHeight="1">
      <c r="A47" s="301">
        <v>30</v>
      </c>
      <c r="B47" s="53" t="s">
        <v>768</v>
      </c>
      <c r="C47" s="53" t="s">
        <v>34</v>
      </c>
      <c r="D47" s="53" t="s">
        <v>769</v>
      </c>
      <c r="E47" s="53" t="s">
        <v>770</v>
      </c>
      <c r="F47" s="51" t="s">
        <v>771</v>
      </c>
      <c r="G47" s="77">
        <v>1260</v>
      </c>
      <c r="H47" s="93"/>
      <c r="I47" s="93"/>
      <c r="J47" s="114"/>
      <c r="K47" s="291">
        <v>1260</v>
      </c>
      <c r="L47" s="100"/>
      <c r="M47" s="100"/>
      <c r="N47" s="115" t="s">
        <v>751</v>
      </c>
      <c r="O47" s="116" t="s">
        <v>752</v>
      </c>
      <c r="P47" s="117" t="s">
        <v>707</v>
      </c>
      <c r="Q47" s="117" t="s">
        <v>753</v>
      </c>
      <c r="R47" s="61"/>
    </row>
    <row r="48" spans="1:44" s="47" customFormat="1" ht="240" customHeight="1">
      <c r="A48" s="301">
        <v>31</v>
      </c>
      <c r="B48" s="94" t="s">
        <v>772</v>
      </c>
      <c r="C48" s="53" t="s">
        <v>34</v>
      </c>
      <c r="D48" s="53" t="s">
        <v>152</v>
      </c>
      <c r="E48" s="53" t="s">
        <v>773</v>
      </c>
      <c r="F48" s="51" t="s">
        <v>774</v>
      </c>
      <c r="G48" s="77">
        <v>90</v>
      </c>
      <c r="H48" s="93"/>
      <c r="I48" s="93"/>
      <c r="J48" s="87"/>
      <c r="K48" s="291">
        <v>90</v>
      </c>
      <c r="L48" s="100"/>
      <c r="M48" s="100"/>
      <c r="N48" s="115" t="s">
        <v>757</v>
      </c>
      <c r="O48" s="116" t="s">
        <v>752</v>
      </c>
      <c r="P48" s="117" t="s">
        <v>707</v>
      </c>
      <c r="Q48" s="117" t="s">
        <v>758</v>
      </c>
      <c r="R48" s="61"/>
      <c r="S48" s="11"/>
      <c r="T48" s="11"/>
      <c r="U48" s="11"/>
      <c r="V48" s="11"/>
      <c r="W48" s="11"/>
      <c r="X48" s="11"/>
      <c r="Y48" s="11"/>
      <c r="Z48" s="11"/>
      <c r="AA48" s="11"/>
      <c r="AB48" s="11"/>
      <c r="AC48" s="11"/>
      <c r="AD48" s="11"/>
      <c r="AE48" s="11"/>
      <c r="AF48" s="11"/>
      <c r="AG48" s="11"/>
      <c r="AH48" s="11"/>
    </row>
    <row r="49" spans="1:42" ht="117" customHeight="1">
      <c r="A49" s="68">
        <v>32</v>
      </c>
      <c r="B49" s="49" t="s">
        <v>712</v>
      </c>
      <c r="F49" s="49" t="s">
        <v>713</v>
      </c>
      <c r="G49" s="90">
        <v>20</v>
      </c>
      <c r="H49" s="95"/>
      <c r="I49" s="95"/>
      <c r="J49" s="82"/>
      <c r="K49" s="102"/>
      <c r="L49" s="118">
        <v>20</v>
      </c>
      <c r="M49" s="95"/>
      <c r="N49" s="25" t="s">
        <v>714</v>
      </c>
      <c r="O49" s="25" t="s">
        <v>715</v>
      </c>
      <c r="P49" s="49" t="s">
        <v>505</v>
      </c>
      <c r="Q49" s="49" t="s">
        <v>716</v>
      </c>
      <c r="R49" s="71"/>
    </row>
    <row r="50" spans="1:42" s="7" customFormat="1" ht="39" customHeight="1">
      <c r="A50" s="358" t="s">
        <v>775</v>
      </c>
      <c r="B50" s="359"/>
      <c r="C50" s="359"/>
      <c r="D50" s="359"/>
      <c r="E50" s="359"/>
      <c r="F50" s="360"/>
      <c r="G50" s="76">
        <f>G51+G52</f>
        <v>165.39999999999998</v>
      </c>
      <c r="H50" s="76">
        <f t="shared" ref="H50:M50" si="6">H51+H52</f>
        <v>0</v>
      </c>
      <c r="I50" s="76">
        <f t="shared" si="6"/>
        <v>12.4</v>
      </c>
      <c r="J50" s="76">
        <f t="shared" si="6"/>
        <v>0</v>
      </c>
      <c r="K50" s="99">
        <f t="shared" si="6"/>
        <v>149.36000000000001</v>
      </c>
      <c r="L50" s="76">
        <f t="shared" si="6"/>
        <v>0</v>
      </c>
      <c r="M50" s="76">
        <f t="shared" si="6"/>
        <v>3.64</v>
      </c>
      <c r="N50" s="25"/>
      <c r="O50" s="25"/>
      <c r="P50" s="24"/>
      <c r="Q50" s="24"/>
      <c r="R50" s="72"/>
      <c r="S50" s="5"/>
      <c r="T50" s="5"/>
      <c r="U50" s="5"/>
      <c r="V50" s="5"/>
      <c r="W50" s="5"/>
      <c r="X50" s="5"/>
    </row>
    <row r="51" spans="1:42" s="39" customFormat="1" ht="211.95" customHeight="1">
      <c r="A51" s="27">
        <v>33</v>
      </c>
      <c r="B51" s="49" t="s">
        <v>776</v>
      </c>
      <c r="C51" s="49" t="s">
        <v>34</v>
      </c>
      <c r="D51" s="49" t="s">
        <v>152</v>
      </c>
      <c r="E51" s="49" t="s">
        <v>777</v>
      </c>
      <c r="F51" s="49" t="s">
        <v>778</v>
      </c>
      <c r="G51" s="76">
        <v>34.200000000000003</v>
      </c>
      <c r="H51" s="96"/>
      <c r="I51" s="96">
        <v>12.4</v>
      </c>
      <c r="J51" s="119"/>
      <c r="K51" s="102">
        <v>19.7</v>
      </c>
      <c r="L51" s="95"/>
      <c r="M51" s="95">
        <v>2.1</v>
      </c>
      <c r="N51" s="43" t="s">
        <v>779</v>
      </c>
      <c r="O51" s="43" t="s">
        <v>780</v>
      </c>
      <c r="P51" s="49" t="s">
        <v>59</v>
      </c>
      <c r="Q51" s="49" t="s">
        <v>59</v>
      </c>
      <c r="R51" s="71"/>
      <c r="S51" s="12"/>
      <c r="T51" s="12"/>
      <c r="U51" s="34"/>
      <c r="V51" s="34"/>
      <c r="W51" s="34"/>
      <c r="X51" s="34"/>
      <c r="Y51" s="34"/>
      <c r="Z51" s="34"/>
      <c r="AA51" s="34"/>
      <c r="AB51" s="34"/>
      <c r="AC51" s="34"/>
      <c r="AD51" s="34"/>
      <c r="AE51" s="34"/>
      <c r="AF51" s="34"/>
      <c r="AG51" s="34"/>
      <c r="AH51" s="34"/>
    </row>
    <row r="52" spans="1:42" s="36" customFormat="1" ht="198" customHeight="1">
      <c r="A52" s="27">
        <v>34</v>
      </c>
      <c r="B52" s="49" t="s">
        <v>781</v>
      </c>
      <c r="C52" s="49" t="s">
        <v>34</v>
      </c>
      <c r="D52" s="49" t="s">
        <v>152</v>
      </c>
      <c r="E52" s="49" t="s">
        <v>777</v>
      </c>
      <c r="F52" s="49" t="s">
        <v>782</v>
      </c>
      <c r="G52" s="76">
        <v>131.19999999999999</v>
      </c>
      <c r="H52" s="96"/>
      <c r="I52" s="96"/>
      <c r="J52" s="119"/>
      <c r="K52" s="292">
        <v>129.66</v>
      </c>
      <c r="L52" s="120"/>
      <c r="M52" s="120">
        <v>1.54</v>
      </c>
      <c r="N52" s="43" t="s">
        <v>783</v>
      </c>
      <c r="O52" s="43" t="s">
        <v>784</v>
      </c>
      <c r="P52" s="49" t="s">
        <v>59</v>
      </c>
      <c r="Q52" s="49" t="s">
        <v>59</v>
      </c>
      <c r="R52" s="127"/>
    </row>
    <row r="53" spans="1:42" s="6" customFormat="1" ht="49.05" customHeight="1">
      <c r="A53" s="23"/>
      <c r="B53" s="349" t="s">
        <v>798</v>
      </c>
      <c r="C53" s="349"/>
      <c r="D53" s="349"/>
      <c r="E53" s="349"/>
      <c r="F53" s="349"/>
      <c r="G53" s="76">
        <f>H53+I53+J53+K53+L53+M53</f>
        <v>3737.74</v>
      </c>
      <c r="H53" s="76">
        <f>H54+H57+H62</f>
        <v>1683.25</v>
      </c>
      <c r="I53" s="76">
        <f>I54+I57+I62</f>
        <v>1245</v>
      </c>
      <c r="J53" s="110"/>
      <c r="K53" s="99">
        <f>K54+K57+K62</f>
        <v>548.64</v>
      </c>
      <c r="L53" s="76">
        <f>L54+L57+L62</f>
        <v>0</v>
      </c>
      <c r="M53" s="76">
        <f>M54+M57+M62</f>
        <v>260.85000000000002</v>
      </c>
      <c r="N53" s="26"/>
      <c r="O53" s="26"/>
      <c r="P53" s="33"/>
      <c r="Q53" s="33"/>
      <c r="R53" s="33"/>
      <c r="S53" s="35"/>
      <c r="T53" s="35"/>
      <c r="U53" s="35"/>
      <c r="V53" s="35"/>
      <c r="W53" s="35"/>
      <c r="X53" s="35"/>
      <c r="Y53" s="35"/>
      <c r="Z53" s="35"/>
      <c r="AA53" s="35"/>
      <c r="AB53" s="35"/>
      <c r="AC53" s="35"/>
      <c r="AD53" s="35"/>
      <c r="AE53" s="35"/>
    </row>
    <row r="54" spans="1:42" s="6" customFormat="1" ht="49.05" customHeight="1">
      <c r="A54" s="353" t="s">
        <v>639</v>
      </c>
      <c r="B54" s="353"/>
      <c r="C54" s="353"/>
      <c r="D54" s="353"/>
      <c r="E54" s="353"/>
      <c r="F54" s="353"/>
      <c r="G54" s="76">
        <f>G55+G56</f>
        <v>227</v>
      </c>
      <c r="H54" s="76">
        <f>H55+H56</f>
        <v>227</v>
      </c>
      <c r="I54" s="76">
        <f>I55+I56</f>
        <v>0</v>
      </c>
      <c r="J54" s="110"/>
      <c r="K54" s="99">
        <f>K55+K56</f>
        <v>0</v>
      </c>
      <c r="L54" s="76">
        <f>L55+L56</f>
        <v>0</v>
      </c>
      <c r="M54" s="76">
        <f>M55+M56</f>
        <v>0</v>
      </c>
      <c r="N54" s="26"/>
      <c r="O54" s="26"/>
      <c r="P54" s="33"/>
      <c r="Q54" s="33"/>
      <c r="R54" s="33"/>
      <c r="S54" s="35"/>
      <c r="T54" s="35"/>
      <c r="U54" s="35"/>
      <c r="V54" s="35"/>
      <c r="W54" s="35"/>
      <c r="X54" s="35"/>
      <c r="Y54" s="35"/>
      <c r="Z54" s="35"/>
      <c r="AA54" s="35"/>
      <c r="AB54" s="35"/>
      <c r="AC54" s="35"/>
      <c r="AD54" s="35"/>
      <c r="AE54" s="35"/>
    </row>
    <row r="55" spans="1:42" s="60" customFormat="1" ht="58.95" customHeight="1">
      <c r="A55" s="52">
        <v>35</v>
      </c>
      <c r="B55" s="49" t="s">
        <v>530</v>
      </c>
      <c r="C55" s="49" t="s">
        <v>34</v>
      </c>
      <c r="D55" s="49" t="s">
        <v>152</v>
      </c>
      <c r="E55" s="49" t="s">
        <v>324</v>
      </c>
      <c r="F55" s="50" t="s">
        <v>320</v>
      </c>
      <c r="G55" s="77">
        <v>82</v>
      </c>
      <c r="H55" s="77">
        <v>82</v>
      </c>
      <c r="I55" s="114"/>
      <c r="J55" s="121"/>
      <c r="K55" s="107"/>
      <c r="L55" s="114"/>
      <c r="M55" s="114"/>
      <c r="N55" s="50" t="s">
        <v>531</v>
      </c>
      <c r="O55" s="50" t="s">
        <v>531</v>
      </c>
      <c r="P55" s="49" t="s">
        <v>640</v>
      </c>
      <c r="Q55" s="49" t="s">
        <v>641</v>
      </c>
      <c r="R55" s="66"/>
      <c r="S55" s="56"/>
      <c r="T55" s="56"/>
      <c r="U55" s="56"/>
      <c r="V55" s="56"/>
      <c r="W55" s="56"/>
      <c r="X55" s="56"/>
      <c r="Y55" s="56"/>
      <c r="Z55" s="56"/>
      <c r="AA55" s="56"/>
      <c r="AB55" s="56"/>
      <c r="AC55" s="56"/>
      <c r="AD55" s="56"/>
      <c r="AE55" s="56"/>
    </row>
    <row r="56" spans="1:42" s="61" customFormat="1" ht="117" customHeight="1">
      <c r="A56" s="52">
        <v>36</v>
      </c>
      <c r="B56" s="49" t="s">
        <v>532</v>
      </c>
      <c r="C56" s="49" t="s">
        <v>34</v>
      </c>
      <c r="D56" s="49" t="s">
        <v>152</v>
      </c>
      <c r="E56" s="49" t="s">
        <v>533</v>
      </c>
      <c r="F56" s="50" t="s">
        <v>642</v>
      </c>
      <c r="G56" s="77">
        <v>145</v>
      </c>
      <c r="H56" s="77">
        <v>145</v>
      </c>
      <c r="I56" s="114"/>
      <c r="J56" s="100"/>
      <c r="K56" s="107"/>
      <c r="L56" s="114"/>
      <c r="M56" s="114"/>
      <c r="N56" s="50" t="s">
        <v>321</v>
      </c>
      <c r="O56" s="50" t="s">
        <v>321</v>
      </c>
      <c r="P56" s="49" t="s">
        <v>640</v>
      </c>
      <c r="Q56" s="49" t="s">
        <v>643</v>
      </c>
      <c r="R56" s="49"/>
      <c r="S56" s="56"/>
      <c r="T56" s="56"/>
      <c r="U56" s="56"/>
      <c r="V56" s="56"/>
      <c r="W56" s="56"/>
      <c r="X56" s="56"/>
      <c r="Y56" s="56"/>
      <c r="Z56" s="56"/>
      <c r="AA56" s="56"/>
      <c r="AB56" s="56"/>
      <c r="AC56" s="56"/>
      <c r="AD56" s="56"/>
      <c r="AE56" s="56"/>
    </row>
    <row r="57" spans="1:42" s="5" customFormat="1" ht="30" customHeight="1">
      <c r="A57" s="353" t="s">
        <v>785</v>
      </c>
      <c r="B57" s="353"/>
      <c r="C57" s="353"/>
      <c r="D57" s="353"/>
      <c r="E57" s="353"/>
      <c r="F57" s="353"/>
      <c r="G57" s="76">
        <f>SUM(G58:G61)</f>
        <v>490</v>
      </c>
      <c r="H57" s="76">
        <f>H58+H59+H61</f>
        <v>260</v>
      </c>
      <c r="I57" s="76">
        <f>SUM(I58:I61)</f>
        <v>30</v>
      </c>
      <c r="J57" s="76">
        <f>SUM(J58:J61)</f>
        <v>0</v>
      </c>
      <c r="K57" s="99">
        <f>SUM(K58:K61)</f>
        <v>0</v>
      </c>
      <c r="L57" s="76">
        <f>SUM(L58:L61)</f>
        <v>0</v>
      </c>
      <c r="M57" s="76">
        <f>SUM(M58:M61)</f>
        <v>200</v>
      </c>
      <c r="N57" s="25"/>
      <c r="O57" s="25"/>
      <c r="P57" s="24"/>
      <c r="Q57" s="24"/>
      <c r="R57" s="24"/>
      <c r="S57" s="7"/>
      <c r="T57" s="7"/>
      <c r="U57" s="7"/>
      <c r="V57" s="7"/>
      <c r="W57" s="7"/>
      <c r="X57" s="7"/>
      <c r="Y57" s="7"/>
      <c r="Z57" s="7"/>
      <c r="AA57" s="7"/>
      <c r="AB57" s="7"/>
      <c r="AC57" s="7"/>
      <c r="AD57" s="7"/>
      <c r="AE57" s="7"/>
    </row>
    <row r="58" spans="1:42" s="11" customFormat="1" ht="133.05000000000001" customHeight="1">
      <c r="A58" s="52">
        <v>37</v>
      </c>
      <c r="B58" s="49" t="s">
        <v>376</v>
      </c>
      <c r="C58" s="49" t="s">
        <v>34</v>
      </c>
      <c r="D58" s="49" t="s">
        <v>152</v>
      </c>
      <c r="E58" s="49" t="s">
        <v>173</v>
      </c>
      <c r="F58" s="50" t="s">
        <v>536</v>
      </c>
      <c r="G58" s="77">
        <f>H58+I58</f>
        <v>220</v>
      </c>
      <c r="H58" s="77">
        <v>220</v>
      </c>
      <c r="I58" s="77"/>
      <c r="J58" s="100"/>
      <c r="K58" s="88"/>
      <c r="L58" s="77"/>
      <c r="M58" s="77"/>
      <c r="N58" s="50" t="s">
        <v>378</v>
      </c>
      <c r="O58" s="50" t="s">
        <v>378</v>
      </c>
      <c r="P58" s="49" t="s">
        <v>484</v>
      </c>
      <c r="Q58" s="49" t="s">
        <v>485</v>
      </c>
      <c r="R58" s="49"/>
      <c r="S58" s="56"/>
      <c r="T58" s="56"/>
      <c r="U58" s="56"/>
      <c r="V58" s="56"/>
      <c r="W58" s="56"/>
      <c r="X58" s="56"/>
      <c r="Y58" s="56"/>
      <c r="Z58" s="56"/>
      <c r="AA58" s="56"/>
      <c r="AB58" s="56"/>
      <c r="AC58" s="56"/>
      <c r="AD58" s="56"/>
      <c r="AE58" s="56"/>
    </row>
    <row r="59" spans="1:42" s="11" customFormat="1" ht="90" customHeight="1">
      <c r="A59" s="52">
        <v>38</v>
      </c>
      <c r="B59" s="49" t="s">
        <v>537</v>
      </c>
      <c r="C59" s="49" t="s">
        <v>34</v>
      </c>
      <c r="D59" s="49" t="s">
        <v>152</v>
      </c>
      <c r="E59" s="49" t="s">
        <v>644</v>
      </c>
      <c r="F59" s="50" t="s">
        <v>538</v>
      </c>
      <c r="G59" s="77">
        <f>H59+I59</f>
        <v>40</v>
      </c>
      <c r="H59" s="77">
        <v>40</v>
      </c>
      <c r="I59" s="77"/>
      <c r="J59" s="100"/>
      <c r="K59" s="88"/>
      <c r="L59" s="77"/>
      <c r="M59" s="77"/>
      <c r="N59" s="50" t="s">
        <v>539</v>
      </c>
      <c r="O59" s="122" t="s">
        <v>645</v>
      </c>
      <c r="P59" s="49" t="s">
        <v>644</v>
      </c>
      <c r="Q59" s="49" t="s">
        <v>644</v>
      </c>
      <c r="R59" s="49"/>
      <c r="S59" s="56"/>
      <c r="T59" s="56"/>
      <c r="U59" s="56"/>
      <c r="V59" s="56"/>
      <c r="W59" s="56"/>
      <c r="X59" s="56"/>
      <c r="Y59" s="56"/>
      <c r="Z59" s="56"/>
      <c r="AA59" s="56"/>
      <c r="AB59" s="56"/>
      <c r="AC59" s="56"/>
      <c r="AD59" s="56"/>
      <c r="AE59" s="56"/>
    </row>
    <row r="60" spans="1:42" s="37" customFormat="1" ht="241.05" customHeight="1">
      <c r="A60" s="27">
        <v>39</v>
      </c>
      <c r="B60" s="50" t="s">
        <v>786</v>
      </c>
      <c r="C60" s="50" t="s">
        <v>34</v>
      </c>
      <c r="D60" s="50" t="s">
        <v>152</v>
      </c>
      <c r="E60" s="50" t="s">
        <v>787</v>
      </c>
      <c r="F60" s="51" t="s">
        <v>788</v>
      </c>
      <c r="G60" s="77">
        <v>30</v>
      </c>
      <c r="H60" s="77"/>
      <c r="I60" s="77">
        <v>30</v>
      </c>
      <c r="J60" s="123"/>
      <c r="K60" s="293"/>
      <c r="L60" s="124"/>
      <c r="M60" s="124"/>
      <c r="N60" s="50" t="s">
        <v>789</v>
      </c>
      <c r="O60" s="50" t="s">
        <v>789</v>
      </c>
      <c r="P60" s="50" t="s">
        <v>790</v>
      </c>
      <c r="Q60" s="50" t="s">
        <v>791</v>
      </c>
      <c r="R60" s="50"/>
      <c r="S60" s="44"/>
      <c r="T60" s="44"/>
      <c r="U60" s="46"/>
      <c r="V60" s="46"/>
      <c r="W60" s="46"/>
      <c r="X60" s="46"/>
      <c r="Y60" s="46"/>
      <c r="Z60" s="46"/>
      <c r="AA60" s="46"/>
      <c r="AB60" s="46"/>
      <c r="AC60" s="46"/>
      <c r="AD60" s="46"/>
      <c r="AE60" s="46"/>
      <c r="AF60" s="46"/>
      <c r="AG60" s="46"/>
      <c r="AH60" s="46"/>
    </row>
    <row r="61" spans="1:42" s="5" customFormat="1" ht="109.95" customHeight="1">
      <c r="A61" s="52">
        <v>40</v>
      </c>
      <c r="B61" s="24" t="s">
        <v>509</v>
      </c>
      <c r="C61" s="24" t="s">
        <v>34</v>
      </c>
      <c r="D61" s="24" t="s">
        <v>152</v>
      </c>
      <c r="E61" s="24" t="s">
        <v>36</v>
      </c>
      <c r="F61" s="25" t="s">
        <v>534</v>
      </c>
      <c r="G61" s="90">
        <v>200</v>
      </c>
      <c r="H61" s="97"/>
      <c r="I61" s="97"/>
      <c r="J61" s="109"/>
      <c r="K61" s="125"/>
      <c r="L61" s="97"/>
      <c r="M61" s="97">
        <v>200</v>
      </c>
      <c r="N61" s="25" t="s">
        <v>535</v>
      </c>
      <c r="O61" s="25" t="s">
        <v>655</v>
      </c>
      <c r="P61" s="24" t="s">
        <v>59</v>
      </c>
      <c r="Q61" s="24" t="s">
        <v>717</v>
      </c>
      <c r="R61" s="72"/>
      <c r="AC61" s="7"/>
      <c r="AD61" s="7"/>
      <c r="AE61" s="7"/>
      <c r="AF61" s="7"/>
      <c r="AG61" s="7"/>
      <c r="AH61" s="7"/>
      <c r="AI61" s="7"/>
      <c r="AJ61" s="7"/>
      <c r="AK61" s="7"/>
      <c r="AL61" s="7"/>
      <c r="AM61" s="7"/>
      <c r="AN61" s="7"/>
      <c r="AO61" s="7"/>
      <c r="AP61" s="7"/>
    </row>
    <row r="62" spans="1:42" s="5" customFormat="1" ht="34.049999999999997" customHeight="1">
      <c r="A62" s="353" t="s">
        <v>797</v>
      </c>
      <c r="B62" s="353"/>
      <c r="C62" s="353"/>
      <c r="D62" s="353"/>
      <c r="E62" s="353"/>
      <c r="F62" s="353"/>
      <c r="G62" s="76">
        <f>SUM(G63:G74)</f>
        <v>3020.74</v>
      </c>
      <c r="H62" s="76">
        <f t="shared" ref="H62:M62" si="7">SUM(H63:H74)</f>
        <v>1196.25</v>
      </c>
      <c r="I62" s="76">
        <f t="shared" si="7"/>
        <v>1215</v>
      </c>
      <c r="J62" s="76">
        <f t="shared" si="7"/>
        <v>0</v>
      </c>
      <c r="K62" s="99">
        <f t="shared" si="7"/>
        <v>548.64</v>
      </c>
      <c r="L62" s="76">
        <f t="shared" si="7"/>
        <v>0</v>
      </c>
      <c r="M62" s="76">
        <f t="shared" si="7"/>
        <v>60.85</v>
      </c>
      <c r="N62" s="25"/>
      <c r="O62" s="25"/>
      <c r="P62" s="24"/>
      <c r="Q62" s="24"/>
      <c r="R62" s="24"/>
      <c r="S62" s="7"/>
      <c r="T62" s="7"/>
      <c r="U62" s="7"/>
      <c r="V62" s="7"/>
      <c r="W62" s="7"/>
      <c r="X62" s="7"/>
      <c r="Y62" s="7"/>
      <c r="Z62" s="7"/>
      <c r="AA62" s="7"/>
      <c r="AB62" s="7"/>
      <c r="AC62" s="7"/>
      <c r="AD62" s="7"/>
      <c r="AE62" s="7"/>
    </row>
    <row r="63" spans="1:42" s="62" customFormat="1" ht="109.05" customHeight="1">
      <c r="A63" s="52">
        <v>41</v>
      </c>
      <c r="B63" s="49" t="s">
        <v>366</v>
      </c>
      <c r="C63" s="49" t="s">
        <v>34</v>
      </c>
      <c r="D63" s="49" t="s">
        <v>152</v>
      </c>
      <c r="E63" s="49" t="s">
        <v>541</v>
      </c>
      <c r="F63" s="50" t="s">
        <v>540</v>
      </c>
      <c r="G63" s="77">
        <f t="shared" ref="G63:G65" si="8">H63+I63</f>
        <v>400</v>
      </c>
      <c r="H63" s="77">
        <v>300</v>
      </c>
      <c r="I63" s="77">
        <v>100</v>
      </c>
      <c r="J63" s="77"/>
      <c r="K63" s="88"/>
      <c r="L63" s="77"/>
      <c r="M63" s="77"/>
      <c r="N63" s="50" t="s">
        <v>368</v>
      </c>
      <c r="O63" s="50" t="s">
        <v>646</v>
      </c>
      <c r="P63" s="49" t="s">
        <v>480</v>
      </c>
      <c r="Q63" s="49" t="s">
        <v>541</v>
      </c>
      <c r="R63" s="49"/>
      <c r="S63" s="11"/>
      <c r="T63" s="11"/>
      <c r="U63" s="11"/>
      <c r="V63" s="11"/>
      <c r="W63" s="11"/>
      <c r="X63" s="11"/>
      <c r="Y63" s="11"/>
      <c r="Z63" s="11"/>
      <c r="AA63" s="11"/>
      <c r="AB63" s="11"/>
      <c r="AC63" s="11"/>
      <c r="AD63" s="11"/>
      <c r="AE63" s="11"/>
    </row>
    <row r="64" spans="1:42" s="11" customFormat="1" ht="96" customHeight="1">
      <c r="A64" s="52">
        <v>42</v>
      </c>
      <c r="B64" s="49" t="s">
        <v>647</v>
      </c>
      <c r="C64" s="49" t="s">
        <v>34</v>
      </c>
      <c r="D64" s="49" t="s">
        <v>152</v>
      </c>
      <c r="E64" s="49" t="s">
        <v>544</v>
      </c>
      <c r="F64" s="50" t="s">
        <v>545</v>
      </c>
      <c r="G64" s="77">
        <f t="shared" si="8"/>
        <v>30</v>
      </c>
      <c r="H64" s="77"/>
      <c r="I64" s="77">
        <v>30</v>
      </c>
      <c r="J64" s="100"/>
      <c r="K64" s="88"/>
      <c r="L64" s="77"/>
      <c r="M64" s="77"/>
      <c r="N64" s="50" t="s">
        <v>546</v>
      </c>
      <c r="O64" s="50" t="s">
        <v>546</v>
      </c>
      <c r="P64" s="49" t="s">
        <v>272</v>
      </c>
      <c r="Q64" s="49" t="s">
        <v>285</v>
      </c>
      <c r="R64" s="49"/>
      <c r="S64" s="56"/>
      <c r="T64" s="56"/>
      <c r="U64" s="56"/>
      <c r="V64" s="56"/>
      <c r="W64" s="56"/>
      <c r="X64" s="56"/>
      <c r="Y64" s="56"/>
      <c r="Z64" s="56"/>
      <c r="AA64" s="56"/>
      <c r="AB64" s="56"/>
      <c r="AC64" s="56"/>
      <c r="AD64" s="56"/>
      <c r="AE64" s="56"/>
    </row>
    <row r="65" spans="1:44" s="11" customFormat="1" ht="88.95" customHeight="1">
      <c r="A65" s="52">
        <v>43</v>
      </c>
      <c r="B65" s="49" t="s">
        <v>547</v>
      </c>
      <c r="C65" s="49" t="s">
        <v>34</v>
      </c>
      <c r="D65" s="49" t="s">
        <v>152</v>
      </c>
      <c r="E65" s="49" t="s">
        <v>648</v>
      </c>
      <c r="F65" s="50" t="s">
        <v>649</v>
      </c>
      <c r="G65" s="77">
        <f t="shared" si="8"/>
        <v>39</v>
      </c>
      <c r="H65" s="77"/>
      <c r="I65" s="77">
        <v>39</v>
      </c>
      <c r="J65" s="100"/>
      <c r="K65" s="88"/>
      <c r="L65" s="77"/>
      <c r="M65" s="77"/>
      <c r="N65" s="50" t="s">
        <v>548</v>
      </c>
      <c r="O65" s="50" t="s">
        <v>548</v>
      </c>
      <c r="P65" s="49" t="s">
        <v>650</v>
      </c>
      <c r="Q65" s="49" t="s">
        <v>648</v>
      </c>
      <c r="R65" s="49"/>
      <c r="S65" s="56"/>
      <c r="T65" s="56"/>
      <c r="U65" s="56"/>
      <c r="V65" s="56"/>
      <c r="W65" s="56"/>
      <c r="X65" s="56"/>
      <c r="Y65" s="56"/>
      <c r="Z65" s="56"/>
      <c r="AA65" s="56"/>
      <c r="AB65" s="56"/>
      <c r="AC65" s="56"/>
      <c r="AD65" s="56"/>
      <c r="AE65" s="56"/>
    </row>
    <row r="66" spans="1:44" s="11" customFormat="1" ht="258" customHeight="1">
      <c r="A66" s="52">
        <v>44</v>
      </c>
      <c r="B66" s="49" t="s">
        <v>651</v>
      </c>
      <c r="C66" s="49" t="s">
        <v>34</v>
      </c>
      <c r="D66" s="49" t="s">
        <v>152</v>
      </c>
      <c r="E66" s="49" t="s">
        <v>652</v>
      </c>
      <c r="F66" s="50" t="s">
        <v>653</v>
      </c>
      <c r="G66" s="77">
        <v>100</v>
      </c>
      <c r="H66" s="77">
        <v>100</v>
      </c>
      <c r="I66" s="77"/>
      <c r="J66" s="100"/>
      <c r="K66" s="88"/>
      <c r="L66" s="77"/>
      <c r="M66" s="77"/>
      <c r="N66" s="50" t="s">
        <v>654</v>
      </c>
      <c r="O66" s="50" t="s">
        <v>655</v>
      </c>
      <c r="P66" s="49" t="s">
        <v>656</v>
      </c>
      <c r="Q66" s="49" t="s">
        <v>652</v>
      </c>
      <c r="R66" s="49"/>
      <c r="S66" s="56"/>
      <c r="T66" s="56"/>
      <c r="U66" s="56"/>
      <c r="V66" s="56"/>
      <c r="W66" s="56"/>
      <c r="X66" s="56"/>
      <c r="Y66" s="56"/>
      <c r="Z66" s="56"/>
      <c r="AA66" s="56"/>
      <c r="AB66" s="56"/>
      <c r="AC66" s="56"/>
      <c r="AD66" s="56"/>
      <c r="AE66" s="56"/>
    </row>
    <row r="67" spans="1:44" s="11" customFormat="1" ht="142.94999999999999" customHeight="1">
      <c r="A67" s="52">
        <v>45</v>
      </c>
      <c r="B67" s="49" t="s">
        <v>657</v>
      </c>
      <c r="C67" s="49" t="s">
        <v>34</v>
      </c>
      <c r="D67" s="49" t="s">
        <v>152</v>
      </c>
      <c r="E67" s="49" t="s">
        <v>658</v>
      </c>
      <c r="F67" s="50" t="s">
        <v>659</v>
      </c>
      <c r="G67" s="77">
        <v>100</v>
      </c>
      <c r="H67" s="77">
        <v>100</v>
      </c>
      <c r="I67" s="77"/>
      <c r="J67" s="100"/>
      <c r="K67" s="88"/>
      <c r="L67" s="77"/>
      <c r="M67" s="77"/>
      <c r="N67" s="50" t="s">
        <v>660</v>
      </c>
      <c r="O67" s="50" t="s">
        <v>661</v>
      </c>
      <c r="P67" s="49" t="s">
        <v>662</v>
      </c>
      <c r="Q67" s="49" t="s">
        <v>658</v>
      </c>
      <c r="R67" s="49"/>
      <c r="S67" s="56"/>
      <c r="T67" s="56"/>
      <c r="U67" s="56"/>
      <c r="V67" s="56"/>
      <c r="W67" s="56"/>
      <c r="X67" s="56"/>
      <c r="Y67" s="56"/>
      <c r="Z67" s="56"/>
      <c r="AA67" s="56"/>
      <c r="AB67" s="56"/>
      <c r="AC67" s="56"/>
      <c r="AD67" s="56"/>
      <c r="AE67" s="56"/>
    </row>
    <row r="68" spans="1:44" s="11" customFormat="1" ht="117" customHeight="1">
      <c r="A68" s="52">
        <v>46</v>
      </c>
      <c r="B68" s="49" t="s">
        <v>663</v>
      </c>
      <c r="C68" s="49" t="s">
        <v>34</v>
      </c>
      <c r="D68" s="49" t="s">
        <v>152</v>
      </c>
      <c r="E68" s="49" t="s">
        <v>472</v>
      </c>
      <c r="F68" s="50" t="s">
        <v>664</v>
      </c>
      <c r="G68" s="77">
        <v>200</v>
      </c>
      <c r="H68" s="77"/>
      <c r="I68" s="77">
        <v>116</v>
      </c>
      <c r="J68" s="100"/>
      <c r="K68" s="88">
        <v>38</v>
      </c>
      <c r="L68" s="77"/>
      <c r="M68" s="77">
        <v>46</v>
      </c>
      <c r="N68" s="50" t="s">
        <v>665</v>
      </c>
      <c r="O68" s="50" t="s">
        <v>655</v>
      </c>
      <c r="P68" s="49" t="s">
        <v>666</v>
      </c>
      <c r="Q68" s="49" t="s">
        <v>472</v>
      </c>
      <c r="R68" s="49"/>
      <c r="S68" s="56"/>
      <c r="T68" s="56"/>
      <c r="U68" s="56"/>
      <c r="V68" s="56"/>
      <c r="W68" s="56"/>
      <c r="X68" s="56"/>
      <c r="Y68" s="56"/>
      <c r="Z68" s="56"/>
      <c r="AA68" s="56"/>
      <c r="AB68" s="56"/>
      <c r="AC68" s="56"/>
      <c r="AD68" s="56"/>
      <c r="AE68" s="56"/>
    </row>
    <row r="69" spans="1:44" s="5" customFormat="1" ht="111" customHeight="1">
      <c r="A69" s="52">
        <v>47</v>
      </c>
      <c r="B69" s="24" t="s">
        <v>672</v>
      </c>
      <c r="C69" s="24" t="s">
        <v>34</v>
      </c>
      <c r="D69" s="24" t="s">
        <v>152</v>
      </c>
      <c r="E69" s="24" t="s">
        <v>157</v>
      </c>
      <c r="F69" s="25" t="s">
        <v>673</v>
      </c>
      <c r="G69" s="90">
        <v>100</v>
      </c>
      <c r="H69" s="109">
        <v>100</v>
      </c>
      <c r="I69" s="109"/>
      <c r="J69" s="109"/>
      <c r="K69" s="294"/>
      <c r="L69" s="109"/>
      <c r="M69" s="109"/>
      <c r="N69" s="25" t="s">
        <v>654</v>
      </c>
      <c r="O69" s="25" t="s">
        <v>655</v>
      </c>
      <c r="P69" s="24" t="s">
        <v>516</v>
      </c>
      <c r="Q69" s="24" t="s">
        <v>157</v>
      </c>
      <c r="R69" s="7"/>
      <c r="S69" s="7"/>
      <c r="T69" s="7"/>
      <c r="U69" s="7"/>
      <c r="V69" s="7"/>
      <c r="W69" s="7"/>
      <c r="X69" s="7"/>
      <c r="Y69" s="7"/>
    </row>
    <row r="70" spans="1:44" s="11" customFormat="1" ht="66" customHeight="1">
      <c r="A70" s="52">
        <v>48</v>
      </c>
      <c r="B70" s="49" t="s">
        <v>667</v>
      </c>
      <c r="C70" s="49" t="s">
        <v>34</v>
      </c>
      <c r="D70" s="49" t="s">
        <v>152</v>
      </c>
      <c r="E70" s="49" t="s">
        <v>179</v>
      </c>
      <c r="F70" s="50" t="s">
        <v>668</v>
      </c>
      <c r="G70" s="77">
        <v>70</v>
      </c>
      <c r="H70" s="77">
        <v>70</v>
      </c>
      <c r="I70" s="77"/>
      <c r="J70" s="100"/>
      <c r="K70" s="88"/>
      <c r="L70" s="77"/>
      <c r="M70" s="77"/>
      <c r="N70" s="50" t="s">
        <v>669</v>
      </c>
      <c r="O70" s="50" t="s">
        <v>661</v>
      </c>
      <c r="P70" s="49" t="s">
        <v>670</v>
      </c>
      <c r="Q70" s="49" t="s">
        <v>179</v>
      </c>
      <c r="R70" s="49"/>
      <c r="S70" s="56"/>
      <c r="T70" s="56"/>
      <c r="U70" s="56"/>
      <c r="V70" s="56"/>
      <c r="W70" s="56"/>
      <c r="X70" s="56"/>
      <c r="Y70" s="56"/>
      <c r="Z70" s="56"/>
      <c r="AA70" s="56"/>
      <c r="AB70" s="56"/>
      <c r="AC70" s="56"/>
      <c r="AD70" s="56"/>
      <c r="AE70" s="56"/>
    </row>
    <row r="71" spans="1:44" s="299" customFormat="1" ht="357" customHeight="1">
      <c r="A71" s="302">
        <v>49</v>
      </c>
      <c r="B71" s="296" t="s">
        <v>428</v>
      </c>
      <c r="C71" s="296" t="s">
        <v>34</v>
      </c>
      <c r="D71" s="296" t="s">
        <v>168</v>
      </c>
      <c r="E71" s="296" t="s">
        <v>173</v>
      </c>
      <c r="F71" s="297" t="s">
        <v>799</v>
      </c>
      <c r="G71" s="130">
        <f>H71+I71+J71+K71+L71+M71</f>
        <v>1477.7399999999998</v>
      </c>
      <c r="H71" s="130">
        <v>482.25</v>
      </c>
      <c r="I71" s="130">
        <v>500</v>
      </c>
      <c r="J71" s="298"/>
      <c r="K71" s="295">
        <v>480.64</v>
      </c>
      <c r="L71" s="130"/>
      <c r="M71" s="130">
        <v>14.85</v>
      </c>
      <c r="N71" s="297" t="s">
        <v>199</v>
      </c>
      <c r="O71" s="297" t="s">
        <v>671</v>
      </c>
      <c r="P71" s="296" t="s">
        <v>173</v>
      </c>
      <c r="Q71" s="296" t="s">
        <v>471</v>
      </c>
      <c r="R71" s="296"/>
      <c r="S71" s="144"/>
      <c r="T71" s="144"/>
      <c r="U71" s="144"/>
      <c r="V71" s="144"/>
      <c r="W71" s="144"/>
      <c r="X71" s="144"/>
      <c r="Y71" s="144"/>
      <c r="Z71" s="144"/>
      <c r="AA71" s="144"/>
      <c r="AB71" s="144"/>
      <c r="AC71" s="144"/>
      <c r="AD71" s="144"/>
      <c r="AE71" s="144"/>
    </row>
    <row r="72" spans="1:44" s="11" customFormat="1" ht="274.95" customHeight="1">
      <c r="A72" s="52">
        <v>50</v>
      </c>
      <c r="B72" s="49" t="s">
        <v>502</v>
      </c>
      <c r="C72" s="49" t="s">
        <v>34</v>
      </c>
      <c r="D72" s="49" t="s">
        <v>152</v>
      </c>
      <c r="E72" s="49" t="s">
        <v>173</v>
      </c>
      <c r="F72" s="50" t="s">
        <v>800</v>
      </c>
      <c r="G72" s="77">
        <v>276</v>
      </c>
      <c r="H72" s="77">
        <v>44</v>
      </c>
      <c r="I72" s="77">
        <v>232</v>
      </c>
      <c r="J72" s="100"/>
      <c r="K72" s="88"/>
      <c r="L72" s="77"/>
      <c r="M72" s="77"/>
      <c r="N72" s="51" t="s">
        <v>515</v>
      </c>
      <c r="O72" s="51" t="s">
        <v>515</v>
      </c>
      <c r="P72" s="49"/>
      <c r="Q72" s="49"/>
      <c r="R72" s="49"/>
      <c r="S72" s="56"/>
      <c r="T72" s="56"/>
      <c r="U72" s="56"/>
      <c r="V72" s="56"/>
      <c r="W72" s="56"/>
      <c r="X72" s="56"/>
      <c r="Y72" s="56"/>
      <c r="Z72" s="56"/>
      <c r="AA72" s="56"/>
      <c r="AB72" s="56"/>
      <c r="AC72" s="56"/>
      <c r="AD72" s="56"/>
      <c r="AE72" s="56"/>
    </row>
    <row r="73" spans="1:44" s="11" customFormat="1" ht="84" customHeight="1">
      <c r="A73" s="52">
        <v>51</v>
      </c>
      <c r="B73" s="49" t="s">
        <v>699</v>
      </c>
      <c r="C73" s="49" t="s">
        <v>34</v>
      </c>
      <c r="D73" s="49" t="s">
        <v>152</v>
      </c>
      <c r="E73" s="49" t="s">
        <v>662</v>
      </c>
      <c r="F73" s="50" t="s">
        <v>700</v>
      </c>
      <c r="G73" s="77">
        <v>200</v>
      </c>
      <c r="H73" s="77"/>
      <c r="I73" s="77">
        <v>170</v>
      </c>
      <c r="J73" s="100"/>
      <c r="K73" s="88">
        <v>30</v>
      </c>
      <c r="L73" s="77"/>
      <c r="M73" s="77"/>
      <c r="N73" s="50" t="s">
        <v>542</v>
      </c>
      <c r="O73" s="50" t="s">
        <v>701</v>
      </c>
      <c r="P73" s="49" t="s">
        <v>662</v>
      </c>
      <c r="Q73" s="49" t="s">
        <v>543</v>
      </c>
      <c r="R73" s="49"/>
      <c r="S73" s="54"/>
      <c r="T73" s="54"/>
      <c r="U73" s="54"/>
      <c r="V73" s="54"/>
      <c r="W73" s="54"/>
      <c r="X73" s="54"/>
      <c r="Y73" s="54"/>
      <c r="Z73" s="54"/>
      <c r="AA73" s="54"/>
      <c r="AB73" s="54"/>
      <c r="AC73" s="54"/>
      <c r="AD73" s="54"/>
      <c r="AE73" s="56"/>
      <c r="AF73" s="56"/>
      <c r="AG73" s="56"/>
      <c r="AH73" s="56"/>
      <c r="AI73" s="56"/>
      <c r="AJ73" s="56"/>
      <c r="AK73" s="56"/>
      <c r="AL73" s="56"/>
      <c r="AM73" s="56"/>
      <c r="AN73" s="56"/>
      <c r="AO73" s="56"/>
      <c r="AP73" s="56"/>
      <c r="AQ73" s="56"/>
      <c r="AR73" s="56"/>
    </row>
    <row r="74" spans="1:44" s="63" customFormat="1" ht="208.05" customHeight="1">
      <c r="A74" s="52">
        <v>52</v>
      </c>
      <c r="B74" s="49" t="s">
        <v>517</v>
      </c>
      <c r="C74" s="49" t="s">
        <v>34</v>
      </c>
      <c r="D74" s="49" t="s">
        <v>152</v>
      </c>
      <c r="E74" s="49" t="s">
        <v>173</v>
      </c>
      <c r="F74" s="50" t="s">
        <v>549</v>
      </c>
      <c r="G74" s="77">
        <f t="shared" ref="G74:G76" si="9">H74+I74</f>
        <v>28</v>
      </c>
      <c r="H74" s="77"/>
      <c r="I74" s="77">
        <v>28</v>
      </c>
      <c r="J74" s="135"/>
      <c r="K74" s="88"/>
      <c r="L74" s="77"/>
      <c r="M74" s="77"/>
      <c r="N74" s="50" t="s">
        <v>258</v>
      </c>
      <c r="O74" s="50" t="s">
        <v>258</v>
      </c>
      <c r="P74" s="49" t="s">
        <v>260</v>
      </c>
      <c r="Q74" s="49" t="s">
        <v>260</v>
      </c>
      <c r="R74" s="49"/>
      <c r="S74" s="11"/>
      <c r="T74" s="11"/>
      <c r="U74" s="11"/>
      <c r="V74" s="11"/>
      <c r="W74" s="11"/>
      <c r="X74" s="11"/>
      <c r="Y74" s="11"/>
      <c r="Z74" s="11"/>
      <c r="AA74" s="11"/>
      <c r="AB74" s="11"/>
      <c r="AC74" s="11"/>
      <c r="AD74" s="11"/>
      <c r="AE74" s="11"/>
    </row>
    <row r="75" spans="1:44" s="73" customFormat="1" ht="54" customHeight="1">
      <c r="A75" s="303"/>
      <c r="B75" s="349" t="s">
        <v>792</v>
      </c>
      <c r="C75" s="349"/>
      <c r="D75" s="349"/>
      <c r="E75" s="349"/>
      <c r="F75" s="349"/>
      <c r="G75" s="76">
        <f>SUM(G76:G89)</f>
        <v>963.6</v>
      </c>
      <c r="H75" s="76">
        <f>SUM(H76:H89)</f>
        <v>0</v>
      </c>
      <c r="I75" s="76">
        <f>SUM(I76:I89)</f>
        <v>756.74</v>
      </c>
      <c r="J75" s="136"/>
      <c r="K75" s="99">
        <f>SUM(K76:K89)</f>
        <v>0</v>
      </c>
      <c r="L75" s="76">
        <f>SUM(L76:L89)</f>
        <v>0</v>
      </c>
      <c r="M75" s="76">
        <f>SUM(M76:M89)</f>
        <v>206.86</v>
      </c>
      <c r="N75" s="25"/>
      <c r="O75" s="25"/>
      <c r="P75" s="25"/>
      <c r="Q75" s="25"/>
      <c r="R75" s="25"/>
      <c r="S75" s="143"/>
      <c r="T75" s="143"/>
      <c r="U75" s="143"/>
      <c r="V75" s="143"/>
      <c r="W75" s="143"/>
      <c r="X75" s="143"/>
      <c r="Y75" s="143"/>
      <c r="Z75" s="143"/>
      <c r="AA75" s="143"/>
      <c r="AB75" s="143"/>
      <c r="AC75" s="143"/>
      <c r="AD75" s="143"/>
      <c r="AE75" s="143"/>
    </row>
    <row r="76" spans="1:44" s="64" customFormat="1" ht="168" customHeight="1">
      <c r="A76" s="52">
        <v>53</v>
      </c>
      <c r="B76" s="49" t="s">
        <v>552</v>
      </c>
      <c r="C76" s="49" t="s">
        <v>34</v>
      </c>
      <c r="D76" s="49" t="s">
        <v>152</v>
      </c>
      <c r="E76" s="49" t="s">
        <v>392</v>
      </c>
      <c r="F76" s="50" t="s">
        <v>553</v>
      </c>
      <c r="G76" s="77">
        <f t="shared" si="9"/>
        <v>169.8</v>
      </c>
      <c r="H76" s="77"/>
      <c r="I76" s="77">
        <v>169.8</v>
      </c>
      <c r="J76" s="121"/>
      <c r="K76" s="88"/>
      <c r="L76" s="77"/>
      <c r="M76" s="77"/>
      <c r="N76" s="50" t="s">
        <v>493</v>
      </c>
      <c r="O76" s="50" t="s">
        <v>404</v>
      </c>
      <c r="P76" s="49" t="s">
        <v>554</v>
      </c>
      <c r="Q76" s="49" t="s">
        <v>406</v>
      </c>
      <c r="R76" s="49"/>
      <c r="S76" s="11"/>
      <c r="T76" s="11"/>
      <c r="U76" s="11"/>
      <c r="V76" s="11"/>
      <c r="W76" s="11"/>
      <c r="X76" s="11"/>
      <c r="Y76" s="11"/>
      <c r="Z76" s="11"/>
      <c r="AA76" s="11"/>
      <c r="AB76" s="11"/>
      <c r="AC76" s="11"/>
      <c r="AD76" s="11"/>
      <c r="AE76" s="11"/>
    </row>
    <row r="77" spans="1:44" s="48" customFormat="1" ht="196.05" customHeight="1">
      <c r="A77" s="52">
        <v>54</v>
      </c>
      <c r="B77" s="50" t="s">
        <v>555</v>
      </c>
      <c r="C77" s="50" t="s">
        <v>391</v>
      </c>
      <c r="D77" s="50" t="s">
        <v>152</v>
      </c>
      <c r="E77" s="49" t="s">
        <v>392</v>
      </c>
      <c r="F77" s="50" t="s">
        <v>674</v>
      </c>
      <c r="G77" s="77">
        <v>140.74</v>
      </c>
      <c r="H77" s="77"/>
      <c r="I77" s="77">
        <v>140.74</v>
      </c>
      <c r="J77" s="137"/>
      <c r="K77" s="88"/>
      <c r="L77" s="77"/>
      <c r="M77" s="77"/>
      <c r="N77" s="50" t="s">
        <v>493</v>
      </c>
      <c r="O77" s="50" t="s">
        <v>404</v>
      </c>
      <c r="P77" s="49" t="s">
        <v>396</v>
      </c>
      <c r="Q77" s="49" t="s">
        <v>396</v>
      </c>
      <c r="R77" s="55"/>
      <c r="S77" s="11"/>
      <c r="T77" s="11"/>
      <c r="U77" s="11"/>
      <c r="V77" s="11"/>
      <c r="W77" s="11"/>
      <c r="X77" s="11"/>
      <c r="Y77" s="11"/>
      <c r="Z77" s="11"/>
      <c r="AA77" s="11"/>
      <c r="AB77" s="11"/>
      <c r="AC77" s="11"/>
      <c r="AD77" s="11"/>
      <c r="AE77" s="11"/>
    </row>
    <row r="78" spans="1:44" s="48" customFormat="1" ht="138" customHeight="1">
      <c r="A78" s="52">
        <v>55</v>
      </c>
      <c r="B78" s="50" t="s">
        <v>557</v>
      </c>
      <c r="C78" s="50" t="s">
        <v>391</v>
      </c>
      <c r="D78" s="50" t="s">
        <v>152</v>
      </c>
      <c r="E78" s="49" t="s">
        <v>392</v>
      </c>
      <c r="F78" s="50" t="s">
        <v>558</v>
      </c>
      <c r="G78" s="77">
        <v>55.2</v>
      </c>
      <c r="H78" s="77"/>
      <c r="I78" s="77">
        <v>55.2</v>
      </c>
      <c r="J78" s="137"/>
      <c r="K78" s="88"/>
      <c r="L78" s="77"/>
      <c r="M78" s="77"/>
      <c r="N78" s="50" t="s">
        <v>394</v>
      </c>
      <c r="O78" s="50" t="s">
        <v>394</v>
      </c>
      <c r="P78" s="49" t="s">
        <v>396</v>
      </c>
      <c r="Q78" s="49" t="s">
        <v>396</v>
      </c>
      <c r="R78" s="55"/>
      <c r="S78" s="11"/>
      <c r="T78" s="11"/>
      <c r="U78" s="11"/>
      <c r="V78" s="11"/>
      <c r="W78" s="11"/>
      <c r="X78" s="11"/>
      <c r="Y78" s="11"/>
      <c r="Z78" s="11"/>
      <c r="AA78" s="11"/>
      <c r="AB78" s="11"/>
      <c r="AC78" s="11"/>
      <c r="AD78" s="11"/>
      <c r="AE78" s="11"/>
    </row>
    <row r="79" spans="1:44" s="11" customFormat="1" ht="250.05" customHeight="1">
      <c r="A79" s="52">
        <v>56</v>
      </c>
      <c r="B79" s="49" t="s">
        <v>433</v>
      </c>
      <c r="C79" s="49" t="s">
        <v>34</v>
      </c>
      <c r="D79" s="49" t="s">
        <v>152</v>
      </c>
      <c r="E79" s="49" t="s">
        <v>397</v>
      </c>
      <c r="F79" s="50" t="s">
        <v>675</v>
      </c>
      <c r="G79" s="77">
        <v>130</v>
      </c>
      <c r="H79" s="77"/>
      <c r="I79" s="77">
        <v>130</v>
      </c>
      <c r="J79" s="100"/>
      <c r="K79" s="88"/>
      <c r="L79" s="77"/>
      <c r="M79" s="77"/>
      <c r="N79" s="50" t="s">
        <v>399</v>
      </c>
      <c r="O79" s="50" t="s">
        <v>399</v>
      </c>
      <c r="P79" s="49" t="s">
        <v>490</v>
      </c>
      <c r="Q79" s="49" t="s">
        <v>491</v>
      </c>
      <c r="R79" s="49"/>
      <c r="S79" s="56"/>
      <c r="T79" s="56"/>
      <c r="U79" s="56"/>
      <c r="V79" s="56"/>
      <c r="W79" s="56"/>
      <c r="X79" s="56"/>
      <c r="Y79" s="56"/>
      <c r="Z79" s="56"/>
      <c r="AA79" s="56"/>
      <c r="AB79" s="56"/>
      <c r="AC79" s="56"/>
      <c r="AD79" s="56"/>
      <c r="AE79" s="56"/>
    </row>
    <row r="80" spans="1:44" s="74" customFormat="1" ht="138" customHeight="1">
      <c r="A80" s="302">
        <v>57</v>
      </c>
      <c r="B80" s="49" t="s">
        <v>793</v>
      </c>
      <c r="C80" s="128" t="s">
        <v>34</v>
      </c>
      <c r="D80" s="128" t="s">
        <v>152</v>
      </c>
      <c r="E80" s="128" t="s">
        <v>676</v>
      </c>
      <c r="F80" s="129" t="s">
        <v>677</v>
      </c>
      <c r="G80" s="130">
        <v>27.8</v>
      </c>
      <c r="H80" s="130"/>
      <c r="I80" s="138">
        <v>27.8</v>
      </c>
      <c r="J80" s="139"/>
      <c r="K80" s="295"/>
      <c r="L80" s="130"/>
      <c r="M80" s="130"/>
      <c r="N80" s="129" t="s">
        <v>678</v>
      </c>
      <c r="O80" s="129" t="s">
        <v>678</v>
      </c>
      <c r="P80" s="128" t="s">
        <v>679</v>
      </c>
      <c r="Q80" s="128" t="s">
        <v>680</v>
      </c>
      <c r="R80" s="128"/>
      <c r="S80" s="144"/>
      <c r="T80" s="144"/>
      <c r="U80" s="144"/>
      <c r="V80" s="144"/>
      <c r="W80" s="144"/>
      <c r="X80" s="144"/>
      <c r="Y80" s="144"/>
      <c r="Z80" s="144"/>
      <c r="AA80" s="144"/>
      <c r="AB80" s="146"/>
      <c r="AC80" s="146"/>
      <c r="AD80" s="146"/>
      <c r="AE80" s="146"/>
    </row>
    <row r="81" spans="1:44" s="74" customFormat="1" ht="97.95" customHeight="1">
      <c r="A81" s="302">
        <v>58</v>
      </c>
      <c r="B81" s="49" t="s">
        <v>794</v>
      </c>
      <c r="C81" s="128" t="s">
        <v>34</v>
      </c>
      <c r="D81" s="128" t="s">
        <v>152</v>
      </c>
      <c r="E81" s="128" t="s">
        <v>676</v>
      </c>
      <c r="F81" s="129" t="s">
        <v>681</v>
      </c>
      <c r="G81" s="130">
        <v>29</v>
      </c>
      <c r="H81" s="130"/>
      <c r="I81" s="138">
        <v>29</v>
      </c>
      <c r="J81" s="139"/>
      <c r="K81" s="295"/>
      <c r="L81" s="130"/>
      <c r="M81" s="130"/>
      <c r="N81" s="129" t="s">
        <v>682</v>
      </c>
      <c r="O81" s="129" t="s">
        <v>682</v>
      </c>
      <c r="P81" s="128" t="s">
        <v>679</v>
      </c>
      <c r="Q81" s="128" t="s">
        <v>680</v>
      </c>
      <c r="R81" s="128"/>
      <c r="S81" s="144"/>
      <c r="T81" s="144"/>
      <c r="U81" s="144"/>
      <c r="V81" s="144"/>
      <c r="W81" s="144"/>
      <c r="X81" s="144"/>
      <c r="Y81" s="144"/>
      <c r="Z81" s="144"/>
      <c r="AA81" s="144"/>
      <c r="AB81" s="146"/>
      <c r="AC81" s="146"/>
      <c r="AD81" s="146"/>
      <c r="AE81" s="146"/>
    </row>
    <row r="82" spans="1:44" s="11" customFormat="1" ht="93" customHeight="1">
      <c r="A82" s="52">
        <v>59</v>
      </c>
      <c r="B82" s="49" t="s">
        <v>510</v>
      </c>
      <c r="C82" s="49" t="s">
        <v>34</v>
      </c>
      <c r="D82" s="49" t="s">
        <v>383</v>
      </c>
      <c r="E82" s="49" t="s">
        <v>173</v>
      </c>
      <c r="F82" s="50" t="s">
        <v>683</v>
      </c>
      <c r="G82" s="77">
        <v>180</v>
      </c>
      <c r="H82" s="77"/>
      <c r="I82" s="81">
        <v>180</v>
      </c>
      <c r="J82" s="100"/>
      <c r="K82" s="88"/>
      <c r="L82" s="77"/>
      <c r="M82" s="77"/>
      <c r="N82" s="50" t="s">
        <v>417</v>
      </c>
      <c r="O82" s="50" t="s">
        <v>684</v>
      </c>
      <c r="P82" s="49" t="s">
        <v>68</v>
      </c>
      <c r="Q82" s="49" t="s">
        <v>173</v>
      </c>
      <c r="R82" s="49"/>
      <c r="W82" s="56"/>
      <c r="X82" s="56"/>
      <c r="Y82" s="56"/>
      <c r="Z82" s="56"/>
      <c r="AA82" s="56"/>
      <c r="AB82" s="56"/>
      <c r="AC82" s="56"/>
      <c r="AD82" s="56"/>
      <c r="AE82" s="56"/>
    </row>
    <row r="83" spans="1:44" s="6" customFormat="1" ht="135" customHeight="1">
      <c r="A83" s="52">
        <v>60</v>
      </c>
      <c r="B83" s="25" t="s">
        <v>550</v>
      </c>
      <c r="C83" s="24" t="s">
        <v>34</v>
      </c>
      <c r="D83" s="24" t="s">
        <v>152</v>
      </c>
      <c r="E83" s="24" t="s">
        <v>718</v>
      </c>
      <c r="F83" s="25" t="s">
        <v>551</v>
      </c>
      <c r="G83" s="90">
        <v>64.44</v>
      </c>
      <c r="H83" s="91"/>
      <c r="I83" s="140"/>
      <c r="J83" s="110"/>
      <c r="K83" s="88"/>
      <c r="L83" s="97"/>
      <c r="M83" s="90">
        <v>64.44</v>
      </c>
      <c r="N83" s="25" t="s">
        <v>719</v>
      </c>
      <c r="O83" s="50" t="s">
        <v>720</v>
      </c>
      <c r="P83" s="24" t="s">
        <v>721</v>
      </c>
      <c r="Q83" s="24" t="s">
        <v>722</v>
      </c>
      <c r="R83" s="72"/>
      <c r="W83" s="5"/>
      <c r="X83" s="5"/>
      <c r="Y83" s="5"/>
      <c r="Z83" s="5"/>
      <c r="AA83" s="5"/>
      <c r="AB83" s="5"/>
      <c r="AC83" s="7"/>
      <c r="AD83" s="7"/>
      <c r="AE83" s="7"/>
      <c r="AF83" s="7"/>
      <c r="AG83" s="7"/>
      <c r="AH83" s="7"/>
      <c r="AI83" s="7"/>
      <c r="AJ83" s="7"/>
      <c r="AK83" s="7"/>
      <c r="AL83" s="7"/>
      <c r="AM83" s="7"/>
      <c r="AN83" s="7"/>
      <c r="AO83" s="7"/>
      <c r="AP83" s="7"/>
    </row>
    <row r="84" spans="1:44" s="10" customFormat="1" ht="171" customHeight="1">
      <c r="A84" s="52">
        <v>61</v>
      </c>
      <c r="B84" s="25" t="s">
        <v>556</v>
      </c>
      <c r="C84" s="25" t="s">
        <v>391</v>
      </c>
      <c r="D84" s="25" t="s">
        <v>152</v>
      </c>
      <c r="E84" s="24" t="s">
        <v>392</v>
      </c>
      <c r="F84" s="25" t="s">
        <v>723</v>
      </c>
      <c r="G84" s="90">
        <v>47.7</v>
      </c>
      <c r="H84" s="131"/>
      <c r="I84" s="140"/>
      <c r="J84" s="141"/>
      <c r="K84" s="125"/>
      <c r="L84" s="97"/>
      <c r="M84" s="90">
        <v>47.7</v>
      </c>
      <c r="N84" s="25" t="s">
        <v>493</v>
      </c>
      <c r="O84" s="25" t="s">
        <v>493</v>
      </c>
      <c r="P84" s="24" t="s">
        <v>396</v>
      </c>
      <c r="Q84" s="24" t="s">
        <v>396</v>
      </c>
      <c r="R84" s="72"/>
      <c r="W84" s="5"/>
      <c r="X84" s="5"/>
      <c r="Y84" s="5"/>
      <c r="Z84" s="5"/>
      <c r="AA84" s="5"/>
      <c r="AB84" s="5"/>
      <c r="AC84" s="7"/>
      <c r="AD84" s="7"/>
      <c r="AE84" s="7"/>
      <c r="AF84" s="7"/>
      <c r="AG84" s="7"/>
      <c r="AH84" s="7"/>
      <c r="AI84" s="7"/>
      <c r="AJ84" s="7"/>
      <c r="AK84" s="7"/>
      <c r="AL84" s="7"/>
      <c r="AM84" s="7"/>
      <c r="AN84" s="7"/>
      <c r="AO84" s="7"/>
      <c r="AP84" s="7"/>
    </row>
    <row r="85" spans="1:44" s="5" customFormat="1" ht="129" customHeight="1">
      <c r="A85" s="52">
        <v>62</v>
      </c>
      <c r="B85" s="24" t="s">
        <v>724</v>
      </c>
      <c r="C85" s="24" t="s">
        <v>34</v>
      </c>
      <c r="D85" s="24" t="s">
        <v>152</v>
      </c>
      <c r="E85" s="24" t="s">
        <v>725</v>
      </c>
      <c r="F85" s="25" t="s">
        <v>726</v>
      </c>
      <c r="G85" s="90">
        <v>29.92</v>
      </c>
      <c r="H85" s="118"/>
      <c r="I85" s="140"/>
      <c r="J85" s="109"/>
      <c r="K85" s="125"/>
      <c r="L85" s="97"/>
      <c r="M85" s="90">
        <v>29.92</v>
      </c>
      <c r="N85" s="25" t="s">
        <v>727</v>
      </c>
      <c r="O85" s="25" t="s">
        <v>728</v>
      </c>
      <c r="P85" s="24" t="s">
        <v>679</v>
      </c>
      <c r="Q85" s="24" t="s">
        <v>729</v>
      </c>
      <c r="R85" s="70"/>
      <c r="W85" s="16"/>
      <c r="X85" s="16"/>
      <c r="Y85" s="16"/>
      <c r="Z85" s="16"/>
      <c r="AA85" s="16"/>
      <c r="AB85" s="16"/>
      <c r="AC85" s="7"/>
      <c r="AD85" s="7"/>
      <c r="AE85" s="7"/>
      <c r="AF85" s="7"/>
      <c r="AG85" s="7"/>
      <c r="AH85" s="7"/>
      <c r="AI85" s="7"/>
      <c r="AJ85" s="7"/>
      <c r="AK85" s="7"/>
      <c r="AL85" s="7"/>
      <c r="AM85" s="7"/>
      <c r="AN85" s="7"/>
      <c r="AO85" s="7"/>
      <c r="AP85" s="7"/>
    </row>
    <row r="86" spans="1:44" ht="193.95" customHeight="1">
      <c r="A86" s="52">
        <v>63</v>
      </c>
      <c r="B86" s="24" t="s">
        <v>560</v>
      </c>
      <c r="C86" s="24" t="s">
        <v>34</v>
      </c>
      <c r="D86" s="24" t="s">
        <v>152</v>
      </c>
      <c r="E86" s="71"/>
      <c r="F86" s="25" t="s">
        <v>730</v>
      </c>
      <c r="G86" s="90">
        <v>13</v>
      </c>
      <c r="H86" s="132"/>
      <c r="I86" s="140"/>
      <c r="J86" s="82"/>
      <c r="K86" s="125"/>
      <c r="L86" s="97"/>
      <c r="M86" s="90">
        <v>13</v>
      </c>
      <c r="N86" s="25" t="s">
        <v>731</v>
      </c>
      <c r="O86" s="25" t="s">
        <v>732</v>
      </c>
      <c r="P86" s="24" t="s">
        <v>679</v>
      </c>
      <c r="Q86" s="24" t="s">
        <v>733</v>
      </c>
      <c r="R86" s="70"/>
      <c r="S86"/>
      <c r="T86"/>
      <c r="U86"/>
      <c r="V86"/>
      <c r="W86" s="16"/>
      <c r="X86" s="16"/>
      <c r="Y86" s="16"/>
      <c r="Z86" s="16"/>
      <c r="AA86" s="16"/>
      <c r="AB86" s="16"/>
      <c r="AF86" s="17"/>
      <c r="AG86" s="17"/>
      <c r="AH86" s="17"/>
      <c r="AI86" s="17"/>
      <c r="AJ86" s="17"/>
      <c r="AK86" s="17"/>
      <c r="AL86" s="17"/>
      <c r="AM86" s="17"/>
      <c r="AN86" s="17"/>
      <c r="AO86" s="17"/>
      <c r="AP86" s="17"/>
    </row>
    <row r="87" spans="1:44" s="57" customFormat="1" ht="109.95" customHeight="1">
      <c r="A87" s="52">
        <v>64</v>
      </c>
      <c r="B87" s="49" t="s">
        <v>559</v>
      </c>
      <c r="C87" s="49" t="s">
        <v>34</v>
      </c>
      <c r="D87" s="49" t="s">
        <v>152</v>
      </c>
      <c r="E87" s="49" t="s">
        <v>59</v>
      </c>
      <c r="F87" s="50" t="s">
        <v>734</v>
      </c>
      <c r="G87" s="77">
        <v>46.8</v>
      </c>
      <c r="H87" s="133"/>
      <c r="I87" s="81"/>
      <c r="J87" s="142"/>
      <c r="K87" s="88"/>
      <c r="L87" s="77"/>
      <c r="M87" s="77">
        <v>46.8</v>
      </c>
      <c r="N87" s="50" t="s">
        <v>735</v>
      </c>
      <c r="O87" s="50" t="s">
        <v>736</v>
      </c>
      <c r="P87" s="49" t="s">
        <v>679</v>
      </c>
      <c r="Q87" s="49" t="s">
        <v>733</v>
      </c>
      <c r="R87" s="58"/>
      <c r="W87" s="54"/>
      <c r="X87" s="54"/>
      <c r="Y87" s="54"/>
      <c r="Z87" s="54"/>
      <c r="AA87" s="54"/>
      <c r="AB87" s="54"/>
      <c r="AC87" s="54"/>
      <c r="AD87" s="54"/>
      <c r="AE87" s="56"/>
      <c r="AF87" s="56"/>
      <c r="AG87" s="56"/>
      <c r="AH87" s="56"/>
      <c r="AI87" s="56"/>
      <c r="AJ87" s="56"/>
      <c r="AK87" s="56"/>
      <c r="AL87" s="56"/>
      <c r="AM87" s="56"/>
      <c r="AN87" s="56"/>
      <c r="AO87" s="56"/>
      <c r="AP87" s="56"/>
      <c r="AQ87" s="56"/>
      <c r="AR87" s="56"/>
    </row>
    <row r="88" spans="1:44" s="5" customFormat="1" ht="124.05" customHeight="1">
      <c r="A88" s="52">
        <v>65</v>
      </c>
      <c r="B88" s="24" t="s">
        <v>561</v>
      </c>
      <c r="C88" s="49" t="s">
        <v>34</v>
      </c>
      <c r="D88" s="49" t="s">
        <v>152</v>
      </c>
      <c r="E88" s="24" t="s">
        <v>562</v>
      </c>
      <c r="F88" s="25" t="s">
        <v>563</v>
      </c>
      <c r="G88" s="90">
        <v>5</v>
      </c>
      <c r="H88" s="118"/>
      <c r="I88" s="140"/>
      <c r="J88" s="109"/>
      <c r="K88" s="125"/>
      <c r="L88" s="97"/>
      <c r="M88" s="90">
        <v>5</v>
      </c>
      <c r="N88" s="25" t="s">
        <v>564</v>
      </c>
      <c r="O88" s="25" t="s">
        <v>564</v>
      </c>
      <c r="P88" s="24" t="s">
        <v>679</v>
      </c>
      <c r="Q88" s="24" t="s">
        <v>737</v>
      </c>
      <c r="R88" s="70"/>
      <c r="W88" s="16"/>
      <c r="X88" s="16"/>
      <c r="Y88" s="16"/>
      <c r="Z88" s="16"/>
      <c r="AA88" s="16"/>
      <c r="AB88" s="16"/>
      <c r="AC88" s="7"/>
      <c r="AD88" s="7"/>
      <c r="AE88" s="7"/>
      <c r="AF88" s="7"/>
      <c r="AG88" s="7"/>
      <c r="AH88" s="7"/>
      <c r="AI88" s="7"/>
      <c r="AJ88" s="7"/>
      <c r="AK88" s="7"/>
      <c r="AL88" s="7"/>
      <c r="AM88" s="7"/>
      <c r="AN88" s="7"/>
      <c r="AO88" s="7"/>
      <c r="AP88" s="7"/>
    </row>
    <row r="89" spans="1:44" s="5" customFormat="1" ht="115.05" customHeight="1">
      <c r="A89" s="52">
        <v>66</v>
      </c>
      <c r="B89" s="24" t="s">
        <v>738</v>
      </c>
      <c r="C89" s="24" t="s">
        <v>34</v>
      </c>
      <c r="D89" s="24" t="s">
        <v>152</v>
      </c>
      <c r="E89" s="24" t="s">
        <v>176</v>
      </c>
      <c r="F89" s="25" t="s">
        <v>739</v>
      </c>
      <c r="G89" s="90">
        <v>24.2</v>
      </c>
      <c r="H89" s="118"/>
      <c r="I89" s="140">
        <v>24.2</v>
      </c>
      <c r="J89" s="109"/>
      <c r="K89" s="125"/>
      <c r="L89" s="97"/>
      <c r="M89" s="90"/>
      <c r="N89" s="25" t="s">
        <v>399</v>
      </c>
      <c r="O89" s="25" t="s">
        <v>399</v>
      </c>
      <c r="P89" s="24" t="s">
        <v>679</v>
      </c>
      <c r="Q89" s="24" t="s">
        <v>740</v>
      </c>
      <c r="R89" s="70"/>
      <c r="W89" s="16"/>
      <c r="X89" s="16"/>
      <c r="Y89" s="16"/>
      <c r="Z89" s="16"/>
      <c r="AA89" s="16"/>
      <c r="AB89" s="16"/>
      <c r="AC89" s="7"/>
      <c r="AD89" s="7"/>
      <c r="AE89" s="7"/>
      <c r="AF89" s="7"/>
      <c r="AG89" s="7"/>
      <c r="AH89" s="7"/>
      <c r="AI89" s="7"/>
      <c r="AJ89" s="7"/>
      <c r="AK89" s="7"/>
      <c r="AL89" s="7"/>
      <c r="AM89" s="7"/>
      <c r="AN89" s="7"/>
      <c r="AO89" s="7"/>
      <c r="AP89" s="7"/>
    </row>
    <row r="90" spans="1:44" s="7" customFormat="1" ht="57" customHeight="1">
      <c r="A90" s="352" t="s">
        <v>795</v>
      </c>
      <c r="B90" s="352"/>
      <c r="C90" s="352"/>
      <c r="D90" s="352"/>
      <c r="E90" s="352"/>
      <c r="F90" s="352"/>
      <c r="G90" s="76">
        <f>G91+G92</f>
        <v>1002.709503</v>
      </c>
      <c r="H90" s="76">
        <f>H91+H92</f>
        <v>501.74718200000001</v>
      </c>
      <c r="I90" s="76">
        <f>I91+I92</f>
        <v>500.96232099999997</v>
      </c>
      <c r="J90" s="112"/>
      <c r="K90" s="99">
        <f>K91+K92</f>
        <v>0</v>
      </c>
      <c r="L90" s="76">
        <f>L91+L92</f>
        <v>0</v>
      </c>
      <c r="M90" s="76">
        <f>M91+M92</f>
        <v>0</v>
      </c>
      <c r="N90" s="30"/>
      <c r="O90" s="30"/>
      <c r="P90" s="24"/>
      <c r="Q90" s="24"/>
      <c r="R90" s="27"/>
    </row>
    <row r="91" spans="1:44" s="11" customFormat="1" ht="171" customHeight="1">
      <c r="A91" s="52">
        <v>67</v>
      </c>
      <c r="B91" s="49" t="s">
        <v>188</v>
      </c>
      <c r="C91" s="49" t="s">
        <v>34</v>
      </c>
      <c r="D91" s="49" t="s">
        <v>152</v>
      </c>
      <c r="E91" s="49" t="s">
        <v>173</v>
      </c>
      <c r="F91" s="50" t="s">
        <v>189</v>
      </c>
      <c r="G91" s="77">
        <v>500.96232099999997</v>
      </c>
      <c r="H91" s="77"/>
      <c r="I91" s="77">
        <v>500.96232099999997</v>
      </c>
      <c r="J91" s="100"/>
      <c r="K91" s="88"/>
      <c r="L91" s="77"/>
      <c r="M91" s="77"/>
      <c r="N91" s="50" t="s">
        <v>514</v>
      </c>
      <c r="O91" s="50" t="s">
        <v>191</v>
      </c>
      <c r="P91" s="49" t="s">
        <v>59</v>
      </c>
      <c r="Q91" s="49" t="s">
        <v>193</v>
      </c>
      <c r="R91" s="49"/>
      <c r="S91" s="56"/>
      <c r="T91" s="56"/>
      <c r="U91" s="56"/>
      <c r="V91" s="56"/>
      <c r="W91" s="56"/>
      <c r="X91" s="56"/>
      <c r="Y91" s="56"/>
      <c r="Z91" s="56"/>
      <c r="AA91" s="56"/>
      <c r="AB91" s="56"/>
      <c r="AC91" s="56"/>
      <c r="AD91" s="56"/>
      <c r="AE91" s="56"/>
    </row>
    <row r="92" spans="1:44" s="49" customFormat="1" ht="105" customHeight="1">
      <c r="A92" s="52">
        <v>68</v>
      </c>
      <c r="B92" s="49" t="s">
        <v>411</v>
      </c>
      <c r="C92" s="49" t="s">
        <v>391</v>
      </c>
      <c r="D92" s="49" t="s">
        <v>383</v>
      </c>
      <c r="F92" s="50" t="s">
        <v>503</v>
      </c>
      <c r="G92" s="77">
        <v>501.74718200000001</v>
      </c>
      <c r="H92" s="77">
        <v>501.74718200000001</v>
      </c>
      <c r="I92" s="77"/>
      <c r="J92" s="77"/>
      <c r="K92" s="88"/>
      <c r="L92" s="77"/>
      <c r="M92" s="77"/>
      <c r="N92" s="50" t="s">
        <v>413</v>
      </c>
      <c r="O92" s="49" t="s">
        <v>413</v>
      </c>
      <c r="P92" s="49" t="s">
        <v>59</v>
      </c>
      <c r="Q92" s="49" t="s">
        <v>414</v>
      </c>
      <c r="R92" s="145"/>
      <c r="S92" s="56"/>
      <c r="T92" s="56"/>
      <c r="U92" s="56"/>
      <c r="V92" s="56"/>
      <c r="W92" s="56"/>
      <c r="X92" s="56"/>
      <c r="Y92" s="56"/>
      <c r="Z92" s="56"/>
      <c r="AA92" s="56"/>
      <c r="AB92" s="56"/>
      <c r="AC92" s="56"/>
      <c r="AD92" s="56"/>
      <c r="AE92" s="56"/>
    </row>
    <row r="93" spans="1:44" s="7" customFormat="1" ht="52.95" customHeight="1">
      <c r="A93" s="352" t="s">
        <v>685</v>
      </c>
      <c r="B93" s="352"/>
      <c r="C93" s="352"/>
      <c r="D93" s="352"/>
      <c r="E93" s="352"/>
      <c r="F93" s="352"/>
      <c r="G93" s="76">
        <f>H93+I93+J93+K93+L93+M93</f>
        <v>96.9</v>
      </c>
      <c r="H93" s="76">
        <f>H94</f>
        <v>0</v>
      </c>
      <c r="I93" s="76">
        <f>I94</f>
        <v>36.9</v>
      </c>
      <c r="J93" s="112"/>
      <c r="K93" s="99"/>
      <c r="L93" s="76">
        <f>L94</f>
        <v>0</v>
      </c>
      <c r="M93" s="76">
        <f>M94</f>
        <v>60</v>
      </c>
      <c r="N93" s="30"/>
      <c r="O93" s="30"/>
      <c r="P93" s="24"/>
      <c r="Q93" s="24"/>
      <c r="R93" s="27"/>
    </row>
    <row r="94" spans="1:44" s="49" customFormat="1" ht="91.05" customHeight="1">
      <c r="A94" s="49">
        <v>69</v>
      </c>
      <c r="B94" s="49" t="s">
        <v>419</v>
      </c>
      <c r="D94" s="49" t="s">
        <v>152</v>
      </c>
      <c r="F94" s="50" t="s">
        <v>686</v>
      </c>
      <c r="G94" s="76">
        <f>H94+I94+J94+K94+L94+M94</f>
        <v>96.9</v>
      </c>
      <c r="H94" s="134"/>
      <c r="I94" s="77">
        <v>36.9</v>
      </c>
      <c r="J94" s="77"/>
      <c r="K94" s="88"/>
      <c r="L94" s="77"/>
      <c r="M94" s="77">
        <v>60</v>
      </c>
      <c r="N94" s="49" t="s">
        <v>421</v>
      </c>
      <c r="O94" s="49" t="s">
        <v>421</v>
      </c>
      <c r="P94" s="49" t="s">
        <v>59</v>
      </c>
      <c r="Q94" s="49" t="s">
        <v>59</v>
      </c>
      <c r="R94" s="145"/>
      <c r="S94" s="56"/>
      <c r="T94" s="56"/>
      <c r="U94" s="56"/>
      <c r="V94" s="56"/>
      <c r="W94" s="56"/>
      <c r="X94" s="56"/>
      <c r="Y94" s="56"/>
      <c r="Z94" s="56"/>
      <c r="AA94" s="56"/>
      <c r="AB94" s="56"/>
      <c r="AC94" s="56"/>
      <c r="AD94" s="56"/>
      <c r="AE94" s="56"/>
    </row>
  </sheetData>
  <autoFilter ref="A1:R94" xr:uid="{00000000-0009-0000-0000-00001A000000}"/>
  <mergeCells count="41">
    <mergeCell ref="A2:R2"/>
    <mergeCell ref="H3:I3"/>
    <mergeCell ref="J3:K3"/>
    <mergeCell ref="N3:O3"/>
    <mergeCell ref="A8:F8"/>
    <mergeCell ref="G3:G7"/>
    <mergeCell ref="H4:H7"/>
    <mergeCell ref="I4:I7"/>
    <mergeCell ref="J4:J7"/>
    <mergeCell ref="K4:K7"/>
    <mergeCell ref="L3:L7"/>
    <mergeCell ref="M3:M7"/>
    <mergeCell ref="N4:N7"/>
    <mergeCell ref="O4:O7"/>
    <mergeCell ref="P3:P7"/>
    <mergeCell ref="Q3:Q7"/>
    <mergeCell ref="A36:F36"/>
    <mergeCell ref="A43:F43"/>
    <mergeCell ref="A46:F46"/>
    <mergeCell ref="A50:F50"/>
    <mergeCell ref="A9:F9"/>
    <mergeCell ref="B10:F10"/>
    <mergeCell ref="A11:F11"/>
    <mergeCell ref="A15:F15"/>
    <mergeCell ref="A22:F22"/>
    <mergeCell ref="R3:R7"/>
    <mergeCell ref="R28:R35"/>
    <mergeCell ref="A90:F90"/>
    <mergeCell ref="A93:F93"/>
    <mergeCell ref="A3:A7"/>
    <mergeCell ref="B3:B7"/>
    <mergeCell ref="C3:C7"/>
    <mergeCell ref="D3:D7"/>
    <mergeCell ref="E3:E7"/>
    <mergeCell ref="F3:F7"/>
    <mergeCell ref="B53:F53"/>
    <mergeCell ref="A54:F54"/>
    <mergeCell ref="A57:F57"/>
    <mergeCell ref="A62:F62"/>
    <mergeCell ref="B75:F75"/>
    <mergeCell ref="A27:F27"/>
  </mergeCells>
  <phoneticPr fontId="69" type="noConversion"/>
  <dataValidations disablePrompts="1" count="1">
    <dataValidation allowBlank="1" showInputMessage="1" showErrorMessage="1" sqref="N18:O18" xr:uid="{00000000-0002-0000-1A00-000000000000}"/>
  </dataValidations>
  <pageMargins left="0.75138888888888899" right="0.75138888888888899" top="1" bottom="1" header="0.5" footer="0.5"/>
  <pageSetup paperSize="8" scale="45" orientation="landscape" r:id="rId1"/>
  <ignoredErrors>
    <ignoredError sqref="G75 G36:M36" formula="1"/>
    <ignoredError sqref="G94 G64:G65 H75:M75 G76"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7</vt:i4>
      </vt:variant>
    </vt:vector>
  </HeadingPairs>
  <TitlesOfParts>
    <vt:vector size="16" baseType="lpstr">
      <vt:lpstr>项目表</vt:lpstr>
      <vt:lpstr>统计表2</vt:lpstr>
      <vt:lpstr>统计表1</vt:lpstr>
      <vt:lpstr>项目表 (2)</vt:lpstr>
      <vt:lpstr>项目表 (3)</vt:lpstr>
      <vt:lpstr>项目表 (4)</vt:lpstr>
      <vt:lpstr>13756</vt:lpstr>
      <vt:lpstr>13756 (明细)</vt:lpstr>
      <vt:lpstr>2024年衔接资金项目安排表</vt:lpstr>
      <vt:lpstr>'13756'!Print_Titles</vt:lpstr>
      <vt:lpstr>'13756 (明细)'!Print_Titles</vt:lpstr>
      <vt:lpstr>'2024年衔接资金项目安排表'!Print_Titles</vt:lpstr>
      <vt:lpstr>项目表!Print_Titles</vt:lpstr>
      <vt:lpstr>'项目表 (2)'!Print_Titles</vt:lpstr>
      <vt:lpstr>'项目表 (3)'!Print_Titles</vt:lpstr>
      <vt:lpstr>'项目表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zhiwu duan</cp:lastModifiedBy>
  <dcterms:created xsi:type="dcterms:W3CDTF">2006-09-15T16:00:00Z</dcterms:created>
  <dcterms:modified xsi:type="dcterms:W3CDTF">2025-01-01T12:29:45Z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2BE46E3BBB89415F8C8AFE31D5472882_13</vt:lpwstr>
  </property>
  <property fmtid="{D5CDD505-2E9C-101B-9397-08002B2CF9AE}" pid="3" name="KSOProductBuildVer">
    <vt:lpwstr>2052-12.1.0.19770</vt:lpwstr>
  </property>
</Properties>
</file>