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6429" sheetId="33" r:id="rId1"/>
    <sheet name="调减项目统计表" sheetId="30"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'16429'!$A$1:$V$87</definedName>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行政管理部门编制数">[8]行政编制!$E$4:$E$184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 name="_xlnm.Print_Area" localSheetId="1">调减项目统计表!$A$1:$F$12</definedName>
    <definedName name="_xlnm.Print_Titles" localSheetId="0">'16429'!$1:$9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<sst xmlns="http://schemas.openxmlformats.org/spreadsheetml/2006/main" count="686" uniqueCount="294">
  <si>
    <t>附件：</t>
  </si>
  <si>
    <t>c</t>
  </si>
  <si>
    <t>民乐县2024年财政衔接推进乡村振兴补助资金项目完成情况统计表</t>
  </si>
  <si>
    <t>序号</t>
  </si>
  <si>
    <t>项目名称</t>
  </si>
  <si>
    <t>建设
性质（新建或续建）</t>
  </si>
  <si>
    <t>建设
起止
年限</t>
  </si>
  <si>
    <t>建设
地点（以乡镇为单位细化到村）</t>
  </si>
  <si>
    <t>建设内容与规模</t>
  </si>
  <si>
    <t>投资
估算
（万元）</t>
  </si>
  <si>
    <t>中央</t>
  </si>
  <si>
    <t>省级</t>
  </si>
  <si>
    <t>市级</t>
  </si>
  <si>
    <t>县级</t>
  </si>
  <si>
    <t>项目实施进度</t>
  </si>
  <si>
    <t>报账支出情况</t>
  </si>
  <si>
    <t>项目
主管
单位</t>
  </si>
  <si>
    <t>项目
实施
单位</t>
  </si>
  <si>
    <t>备注</t>
  </si>
  <si>
    <t>一批（5631）</t>
  </si>
  <si>
    <t>二批（115）</t>
  </si>
  <si>
    <t>一批（4505）</t>
  </si>
  <si>
    <t>二批（2335）</t>
  </si>
  <si>
    <t>开工</t>
  </si>
  <si>
    <t>完工</t>
  </si>
  <si>
    <t>验收</t>
  </si>
  <si>
    <t>已报账资金</t>
  </si>
  <si>
    <t>未报账资金</t>
  </si>
  <si>
    <t>支出率</t>
  </si>
  <si>
    <t xml:space="preserve">总投资 
</t>
  </si>
  <si>
    <t>共计项目（45个）</t>
  </si>
  <si>
    <t>民农领发
〔2023〕17号</t>
  </si>
  <si>
    <t>甘财振兴
〔2023〕28号</t>
  </si>
  <si>
    <t>甘财振兴
〔2024〕9号</t>
  </si>
  <si>
    <t>甘财振兴
〔2023〕29号</t>
  </si>
  <si>
    <t>甘财振兴
〔2024〕10号</t>
  </si>
  <si>
    <t>张乡振局发[2024]8号</t>
  </si>
  <si>
    <t>民财农函[2024]38号</t>
  </si>
  <si>
    <t>一、农业产业发展（26个）</t>
  </si>
  <si>
    <t>（一）马铃薯产业发展（3个）</t>
  </si>
  <si>
    <t>优质马铃薯基地代种基地建设项目</t>
  </si>
  <si>
    <t>新建</t>
  </si>
  <si>
    <t>2024.1-2024.12</t>
  </si>
  <si>
    <t>各镇</t>
  </si>
  <si>
    <t>在本县建立35个高效、专业的马铃薯代种基地，计划23个有实力、具备专业技术、生产经验和市场渠道的农户、合作社、企业为1000余户农户提供5万亩的代种服务，每亩补助320元用于受托方购买种子、化肥、农药等生产物资。</t>
  </si>
  <si>
    <t>已开工</t>
  </si>
  <si>
    <t>已完工</t>
  </si>
  <si>
    <t>未验收</t>
  </si>
  <si>
    <t>县农业农村局</t>
  </si>
  <si>
    <t>各镇及
经营主体</t>
  </si>
  <si>
    <t>支持马铃薯产业壮大村集体经济</t>
  </si>
  <si>
    <t>马铃薯经营主体与县域内重点马铃薯全粉加工企业签订销售合同，经营主体每交售1吨商品薯，补助种植基地所在村集体40元</t>
  </si>
  <si>
    <t>各村集体</t>
  </si>
  <si>
    <t xml:space="preserve">六坝镇气调库建设
</t>
  </si>
  <si>
    <t>民乐县
六坝镇</t>
  </si>
  <si>
    <t>六坝镇新建1万吨气调库2座，主要包括气调库的土建工程、设备购置安装、室外管网、场地硬化等其他附属设施工程。</t>
  </si>
  <si>
    <t>正在实施</t>
  </si>
  <si>
    <t>民乐县裕振投资开发有限责任公司民乐县丰源薯业</t>
  </si>
  <si>
    <t>（二）畜牧业发展（4个）</t>
  </si>
  <si>
    <t>良种基础母牛补助（到户产业项目）</t>
  </si>
  <si>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</si>
  <si>
    <t>县农业农村局
（畜牧站）</t>
  </si>
  <si>
    <t>新改扩建养殖场、生猪规模养殖场贴息补助项目</t>
  </si>
  <si>
    <r>
      <rPr>
        <b/>
        <sz val="14"/>
        <color rgb="FF000000"/>
        <rFont val="仿宋_GB2312"/>
        <charset val="134"/>
      </rPr>
      <t xml:space="preserve">
</t>
    </r>
    <r>
      <rPr>
        <sz val="14"/>
        <color rgb="FF000000"/>
        <rFont val="仿宋_GB2312"/>
        <charset val="134"/>
      </rPr>
      <t>1.对贷款新改扩建圈舍扣棚面积达1500平方米以上，且存栏量达设计存栏50%以上的养殖场给予按照贷款当日LPR（市场报价率）贴息，单个养殖场贴息金额累计不超过100万元。
2.对贷款发展生猪产业的生猪规模养殖场，给予按照贷款当日LPR（市场报价率）贴息，单个养殖场最高不超过100万元。</t>
    </r>
    <r>
      <rPr>
        <b/>
        <sz val="14"/>
        <color rgb="FF000000"/>
        <rFont val="仿宋_GB2312"/>
        <charset val="134"/>
      </rPr>
      <t xml:space="preserve">
</t>
    </r>
  </si>
  <si>
    <t>集中规模化养殖场建设</t>
  </si>
  <si>
    <t>建设养殖棚圈20座，配套饲料加工车间1座、饲草料库2座及粪污处理设施。</t>
  </si>
  <si>
    <t>未开工</t>
  </si>
  <si>
    <t>新天镇人民政府</t>
  </si>
  <si>
    <t>县农投公司</t>
  </si>
  <si>
    <t>产业路建设</t>
  </si>
  <si>
    <t>六坝镇
六坝村</t>
  </si>
  <si>
    <t>公墓-华瑞牧场产业路建设7.6公里。</t>
  </si>
  <si>
    <t>交通局</t>
  </si>
  <si>
    <t>奶牛场建设项目</t>
  </si>
  <si>
    <t>新建泌乳牛舍1栋3600平方米，配套建设饲喂、刮粪、消毒等设施设备60台（套）。</t>
  </si>
  <si>
    <t>县农业农村局
（畜牧股）</t>
  </si>
  <si>
    <t>甘肃华瑞农业股份有限公司</t>
  </si>
  <si>
    <t>肉牛冻精补助项目</t>
  </si>
  <si>
    <t>按存栏基础母牛数量计算，民乐县冻精补助53万元。</t>
  </si>
  <si>
    <t>已验收</t>
  </si>
  <si>
    <t>（三）中药材产业发展（4个）</t>
  </si>
  <si>
    <t>中药材GAP基地代种建设项目</t>
  </si>
  <si>
    <t>中药材GAP基地代种建设项目建设内容，在本县建设中药材GAP种植基地7个，计划7个有实力、具备专业技术、生产经验和市场渠道的合作社、企业为农户提供代种服务，创建中药材GAP种植基地，代种1000亩以上的基地补助20万元，代种1000亩以下的基地补助10万元，用于受托方购买种子、化肥、农药等生产物资及GAP种植基地创建。受托方在中药材种植收获后所得收益，给农户每亩不低于500元的收益。</t>
  </si>
  <si>
    <t>县农业农村局
（产业股）</t>
  </si>
  <si>
    <t>中药材标准化代种种植基地建设项目</t>
  </si>
  <si>
    <t>在本县建立1个高效、专业的中药材代种基地，计划由民乐县金地生态农业科技发展有限责任公司为滕庄村153户农户提供0.5万亩的代种服务，每亩补助500元，用于受托方购买种苗、化肥、农药等生产物资。</t>
  </si>
  <si>
    <t>中药材种子种苗新品种试验示范繁育基地建设项目</t>
  </si>
  <si>
    <t>在本县建立6个中药材新品种种子种苗繁育试验示范基地，每个基地补助10万元。</t>
  </si>
  <si>
    <t>农业品牌奖补项目</t>
  </si>
  <si>
    <t>企业、专业合作社、家庭农场、联合体（社）、协会组织等主体进行绿色、有机、地理标志证明商标等农产品质量认证，证书在有效期内且产品纳入《甘味农产品品牌目录》的，吸纳县内农户5人以上并稳定就业3个月以上，按时发放职工薪资报酬，给予“三品一标”认证主体奖励补助资金5万元。计划奖补“三品一标”产品8个，补助资金共40万元。（甘肃甘农生物科技有限公司民乐分公司有机产品1个5万元，甘肃浙民农业有限公司有机产品1个5万元，民乐陇瑞源种植专业合作社联合社有机产品1个5万元，张掖市远达食品有限责任公司有机产品1个5万元，甘肃银河食品集团有限责任公司绿色食品1个5万元，甘肃华瑞农业股份有限公司有机产品2个10万元，民乐县丰源薯业有限责任公司绿色食品1个5万元）</t>
  </si>
  <si>
    <t>（四）冷链设施建设奖补项目（8个）</t>
  </si>
  <si>
    <t>民乐陇瑞源种植专业合作社联合社农产品产地冷藏保鲜设施建设项目</t>
  </si>
  <si>
    <t>民联镇
黄朱庄村</t>
  </si>
  <si>
    <t xml:space="preserve">  对新建100吨机械冷库（5立方米容积折合1吨储藏能力）补助资金9万元，每增加100吨储藏能力增加补助资金7万元，单个建设主体最高补助资金不超过100万元。民乐陇瑞源种植专业合作社联合社投资51万元，建设中药材冷藏保鲜库1000立方米（200吨），并购置制冷设备1台，风机2台，补助资金16万元。</t>
  </si>
  <si>
    <t>根据《甘肃省农业农村厅、甘肃省财政厅关于印发〈2022年甘肃省农产品产地冷藏保鲜设施建设实施方案〉的通知》
（甘农财发〔2022〕42号），《甘肃省农业农村厅、甘肃省乡村振兴局〈关于做好农产品产地冷藏保鲜设施建设工作的通知〉（甘农市发）〔2023〕4号》文件</t>
  </si>
  <si>
    <t>民乐县易农种植专业合作社农产品产地冷藏保鲜设施建设项目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</si>
  <si>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民乐县易农种植专业合作社总投资70万元，建设中药材冷藏保鲜库1500立方（300吨），并购置制冷设备1台，风机2台，气液分离器1台，补助资金23万元。</t>
  </si>
  <si>
    <t>民乐县惠民农机服务专业合作社农产品产地冷藏保鲜设施建设项目</t>
  </si>
  <si>
    <t>南古镇
城南村</t>
  </si>
  <si>
    <t xml:space="preserve">   对新建100吨机械冷库（5立方米容积折合1吨储藏能力）补助资金9万元，每增加100吨储藏能力增加补助资金7万元，单个建设主体最高补助资金不超过100万元。
   民乐县惠民农机服务专业合作社投资251万元，修建马铃薯通风库7200立方米（2400吨），补助资金72万元。</t>
  </si>
  <si>
    <t>民乐县桑农种植专业合作社联合社农产品产地冷藏保鲜设施建设项目</t>
  </si>
  <si>
    <t>南古镇城南村</t>
  </si>
  <si>
    <t xml:space="preserve">  对新建100吨机械冷库（5立方米容积折合1吨储藏能力）补助资金9万元，每增加100吨储藏能力增加补助资金7万元，单个建设主体最高补助资金不超过100万元。
  民乐县惠民农机服务专业合作社投资250万元，修建马铃薯通风库6900立方米（2300吨），补助资金70万元。</t>
  </si>
  <si>
    <t>民乐县牧盛农业有限公司农产品产地冷藏保鲜设施建设项目</t>
  </si>
  <si>
    <t>洪水镇</t>
  </si>
  <si>
    <t xml:space="preserve">  对新建100吨机械冷库（5立方米容积折合1吨储藏能力）补助资金9万元，每增加100吨储藏能力增加补助资金7万元，单个建设主体最高补助资金不超过100万元。
   民乐县牧盛农业发展有限公司投资354万元，建设果蔬冷藏保鲜库7740立方米（1500吨），并配套制冷设备及相关设备，补助资金100万元。
</t>
  </si>
  <si>
    <t>民乐县万江种植专业合作社农产品产地冷藏保鲜设施建设项目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</si>
  <si>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民乐县万江种植专业合作社投资326万元，建设果蔬冷藏保鲜库7120立方米（1400吨），并配套制冷设备及相关设备。补助资金100万元。
</t>
  </si>
  <si>
    <t>民乐县富园养殖种植专业合作社农产品产地冷藏保鲜设施建设项目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</si>
  <si>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民乐县富园养殖种植专业合作社计划投资326万元，建设果蔬冷藏保鲜库7120立方米，1400吨，并配套制冷设备及相关设备。项目以以奖代补的方式，奖补合作社补助资金100万元。
</t>
  </si>
  <si>
    <t>民乐县海文种植养殖专业合作社农产品产地冷藏保鲜设施建设项目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</si>
  <si>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民乐县海文种植养殖专业合作社投资335万元，建设果蔬冷藏保鲜库7300立方米（1400吨），并配套制冷设备及相关设备，补助资金100万元。
</t>
  </si>
  <si>
    <t>（五）村集体经济发展项目（3个）</t>
  </si>
  <si>
    <t>支持发展壮大村级集体经济（马铃薯产业发展）</t>
  </si>
  <si>
    <t>六坝镇
五坝村
六坝镇
东上坝村
丰乐镇
涌泉村
新天镇
新天堡村</t>
  </si>
  <si>
    <t>2024年确定六坝镇五坝村、六坝镇东上坝村、丰乐镇涌泉村、新天镇新天堡村4个村为项目实施村。每村70万元村集体经济入股甘肃集华农业股份责任公司，进行马铃薯产业发展，入股资金用于集华农业配套基础设施建设。</t>
  </si>
  <si>
    <t>农业农村局
（经营指导站）</t>
  </si>
  <si>
    <t>六坝镇五坝村六坝镇东上坝村丰乐镇涌泉村新天镇新天堡村</t>
  </si>
  <si>
    <t>支持发展壮大村级集体经济（中药材产业发展）</t>
  </si>
  <si>
    <t>南丰镇
边庄村
永固镇
滕庄村
洪水镇
新丰村
民联镇
屯粮村
顺化镇
油房村</t>
  </si>
  <si>
    <t>2024年确定南丰镇边庄村、永固镇滕庄村、洪水镇新丰村、民联镇屯粮村、顺化镇油房村5个村为项目实施村。每村70万元村集体经济入股县农投公司，进行中药材产业发展，入股资金用于基础设施建设。</t>
  </si>
  <si>
    <t>南丰镇边庄村永固镇滕庄村洪水镇新丰村民联镇屯粮村顺化镇油房村</t>
  </si>
  <si>
    <t>三堡镇三堡村发展壮大村集体经济</t>
  </si>
  <si>
    <t>三堡镇
三堡村</t>
  </si>
  <si>
    <t>建成年产600吨手工挂面生产线一条（库房面积200平方米、厂房面积650平方米），配套相关附属设施有和面机2台、揉面机2台、切条压饼机1套、搓条绕条及2套、醒面系统1套、上架烘干线4条、下架切面机1套、包装机1套。</t>
  </si>
  <si>
    <t>三堡镇
人民政府</t>
  </si>
  <si>
    <t>圆梦苑发展壮大村集体经济</t>
  </si>
  <si>
    <t>集华农业生产车间地坪硬化1056平方米，道路硬化72平方米，供水管网改造2.4公里，自动灌装输送设备1套，电缆架设450米，购置设备1台。</t>
  </si>
  <si>
    <t xml:space="preserve">园区管委会                                                                                                                                                                                </t>
  </si>
  <si>
    <t>圆梦苑社区</t>
  </si>
  <si>
    <t>支持发展壮大村级集体经济</t>
  </si>
  <si>
    <t>雪麦公司购置生产设备1套。</t>
  </si>
  <si>
    <t>（六）落实粮食安全（2个）</t>
  </si>
  <si>
    <t>落实粮食安全（小麦种植补贴）</t>
  </si>
  <si>
    <t>各镇村</t>
  </si>
  <si>
    <t>小麦种植补贴，每亩补助100元，2024年落实粮食面积25.89万亩，共需资金2589万元。（含精准补贴和节水奖励资金）</t>
  </si>
  <si>
    <t>民乐县农业农村局
（产业股）</t>
  </si>
  <si>
    <t>农业保险</t>
  </si>
  <si>
    <t>开办实施14个保险品种，优先保障已脱贫建档立卡户、边缘易致贫户和脱贫不稳定户参保，支持有实力的农业经营主体特别是带动建档立卡户较多的农业龙头企业、农民专业合作社参保。（刚性支出）</t>
  </si>
  <si>
    <t>（七）发展食用菌产业（1个）</t>
  </si>
  <si>
    <t>民乐县老旧日光温室改造项目</t>
  </si>
  <si>
    <t>民乐县老旧日光温室改造项目：对80座日光温室大棚进行提升改造，包括更换棚膜、棉被帘、维修更换卷帘机、卷膜机等设施设备，棚内电路改造、前后屋面改造、建设自动喷水系统80套。</t>
  </si>
  <si>
    <t>县农业农村局
（农机推广中心）</t>
  </si>
  <si>
    <t>民乐县福美华农业科技开发有限公司</t>
  </si>
  <si>
    <t>二、乡村建设行动（17个）</t>
  </si>
  <si>
    <t>（一）欠发达国有林场巩固提升项目（2个）</t>
  </si>
  <si>
    <t>六坝林场道路建设</t>
  </si>
  <si>
    <t>国营民乐县六坝林场</t>
  </si>
  <si>
    <t>六坝林场日照滩育苗基地建设林区道路1.55公里，路基宽度6米，路面宽度5米。</t>
  </si>
  <si>
    <t>民乐县
林业和草原局</t>
  </si>
  <si>
    <t xml:space="preserve">六坝林场
</t>
  </si>
  <si>
    <t>北摊林场业务用房提升改造项目</t>
  </si>
  <si>
    <t>国营民乐县北滩林场</t>
  </si>
  <si>
    <t xml:space="preserve">
北摊林场业务用房提升改造（维修改造业务用房485平方米，包含污水处理、水、电改造等）。</t>
  </si>
  <si>
    <t xml:space="preserve">
北滩林场</t>
  </si>
  <si>
    <t>（二）农村人居环境整治（3）</t>
  </si>
  <si>
    <t>人居环境整治及垃圾中转站维修</t>
  </si>
  <si>
    <t xml:space="preserve">对全县10个镇及圆梦苑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集中存放点及污水处理站等形成固定资产）
</t>
  </si>
  <si>
    <t>10个镇及圆梦苑社区</t>
  </si>
  <si>
    <t>172个村及圆梦苑社区</t>
  </si>
  <si>
    <t>华瑞农业牛舍粪道改造治理</t>
  </si>
  <si>
    <t>华瑞农业</t>
  </si>
  <si>
    <t>华瑞农业牛舍粪道改造，刮粪板16套，刮粪机2套，板链机2套。</t>
  </si>
  <si>
    <t>人居环境整治（废旧地膜回收利用项目）</t>
  </si>
  <si>
    <t>全县覆膜面积67.5万亩，共计使用新膜4000吨左右，预计可回收废旧农膜6000吨，计划以“以旧换新”方式促进全县废旧农膜回收利用，即种植户给回收网点每交售20吨废旧农膜折纯后兑换1吨新膜（20公斤的废旧地膜对应1公斤新膜）。</t>
  </si>
  <si>
    <t>农业农村局</t>
  </si>
  <si>
    <t>民乐县农业农村局
（农机推广中心）</t>
  </si>
  <si>
    <t>（三）公共基础设施建设（12个）</t>
  </si>
  <si>
    <t>民乐县六坝镇2024年中央财政以工代赈项目</t>
  </si>
  <si>
    <t>六坝镇
北滩村</t>
  </si>
  <si>
    <t>新建六坝镇北滩村园林组至民乐工业园区道路7.1公里。项目总投资568万元，衔接资金补助400万元。（中央300万元，省级100万元）</t>
  </si>
  <si>
    <t>县发改局
六坝镇</t>
  </si>
  <si>
    <t>大堵麻供水工程杨坊干线杨坊段老旧主管改建工程</t>
  </si>
  <si>
    <t>杨坊村</t>
  </si>
  <si>
    <t xml:space="preserve">改建老旧供水主管2.42km,配套修建排气井1座，更换阀门8台。
</t>
  </si>
  <si>
    <t>水务局</t>
  </si>
  <si>
    <t>民乐县农村供水服务保障中心</t>
  </si>
  <si>
    <t>海潮坝供水工程丰乐干线白庙养殖场段管道改建工程</t>
  </si>
  <si>
    <t>丰乐镇
白庙村</t>
  </si>
  <si>
    <t>改建存有供水隐患的管道1.58km，配套修建阀门井1座，更换阀门13台。</t>
  </si>
  <si>
    <t>丰乐镇</t>
  </si>
  <si>
    <t>顺化镇张宋村基础设施建设项目</t>
  </si>
  <si>
    <t>顺化镇
张宋村</t>
  </si>
  <si>
    <r>
      <rPr>
        <sz val="14"/>
        <color rgb="FF000000"/>
        <rFont val="仿宋_GB2312"/>
        <charset val="134"/>
      </rPr>
      <t>地平及踏步台进行维修49</t>
    </r>
    <r>
      <rPr>
        <sz val="14"/>
        <color rgb="FF000000"/>
        <rFont val="宋体"/>
        <charset val="134"/>
      </rPr>
      <t>㎡</t>
    </r>
    <r>
      <rPr>
        <sz val="14"/>
        <color rgb="FF000000"/>
        <rFont val="仿宋_GB2312"/>
        <charset val="134"/>
      </rPr>
      <t>，拆除破损地砖310</t>
    </r>
    <r>
      <rPr>
        <sz val="14"/>
        <color rgb="FF000000"/>
        <rFont val="宋体"/>
        <charset val="134"/>
      </rPr>
      <t>㎡</t>
    </r>
    <r>
      <rPr>
        <sz val="14"/>
        <color rgb="FF000000"/>
        <rFont val="仿宋_GB2312"/>
        <charset val="134"/>
      </rPr>
      <t>，修复破损花池砖275.04</t>
    </r>
    <r>
      <rPr>
        <sz val="14"/>
        <color rgb="FF000000"/>
        <rFont val="宋体"/>
        <charset val="134"/>
      </rPr>
      <t>㎡</t>
    </r>
    <r>
      <rPr>
        <sz val="14"/>
        <color rgb="FF000000"/>
        <rFont val="仿宋_GB2312"/>
        <charset val="134"/>
      </rPr>
      <t>，重新规划铺设地砖284.4</t>
    </r>
    <r>
      <rPr>
        <sz val="14"/>
        <color rgb="FF000000"/>
        <rFont val="宋体"/>
        <charset val="134"/>
      </rPr>
      <t>㎡</t>
    </r>
    <r>
      <rPr>
        <sz val="14"/>
        <color rgb="FF000000"/>
        <rFont val="仿宋_GB2312"/>
        <charset val="134"/>
      </rPr>
      <t>，公共厕更换水箱3个，更换厕所厕具4个，更换排气风扇2个，对排水管道进行维修更换28米。购买垃圾桶50个。民南公路两侧路肩及路沿石、人行道铺设，拆除加修复重铺2164.8平米。民南公路两侧人居环境整治，包括死树清理、路肩树池平整、垃圾清运等。破损花池砖进行修复更换395</t>
    </r>
    <r>
      <rPr>
        <sz val="14"/>
        <color rgb="FF000000"/>
        <rFont val="宋体"/>
        <charset val="134"/>
      </rPr>
      <t>㎡</t>
    </r>
    <r>
      <rPr>
        <sz val="14"/>
        <color rgb="FF000000"/>
        <rFont val="仿宋_GB2312"/>
        <charset val="134"/>
      </rPr>
      <t>，损坏路面进行硬化1075.6</t>
    </r>
    <r>
      <rPr>
        <sz val="14"/>
        <color rgb="FF000000"/>
        <rFont val="宋体"/>
        <charset val="134"/>
      </rPr>
      <t>㎡</t>
    </r>
    <r>
      <rPr>
        <sz val="14"/>
        <color rgb="FF000000"/>
        <rFont val="仿宋_GB2312"/>
        <charset val="134"/>
      </rPr>
      <t>，人行道缺口处铺设渗水砖189.86</t>
    </r>
    <r>
      <rPr>
        <sz val="14"/>
        <color rgb="FF000000"/>
        <rFont val="宋体"/>
        <charset val="134"/>
      </rPr>
      <t>㎡</t>
    </r>
    <r>
      <rPr>
        <sz val="14"/>
        <color rgb="FF000000"/>
        <rFont val="仿宋_GB2312"/>
        <charset val="134"/>
      </rPr>
      <t>，巷道内破损人行道砖换铺356</t>
    </r>
    <r>
      <rPr>
        <sz val="14"/>
        <color rgb="FF000000"/>
        <rFont val="宋体"/>
        <charset val="134"/>
      </rPr>
      <t>㎡</t>
    </r>
    <r>
      <rPr>
        <sz val="14"/>
        <color rgb="FF000000"/>
        <rFont val="仿宋_GB2312"/>
        <charset val="134"/>
      </rPr>
      <t>。新架设路灯26盏；同时对沿路沿线路灯、电线杆进行净化处理，对已有路灯进行修理，更换电池及灯头控制器，更换灯光源，对广场原有中华灯进行维修改造，旧灯维修。</t>
    </r>
  </si>
  <si>
    <t>顺化镇
人民政府</t>
  </si>
  <si>
    <t>南古镇景会村基础设施建设项目</t>
  </si>
  <si>
    <t>南古镇
景会村</t>
  </si>
  <si>
    <r>
      <rPr>
        <sz val="14"/>
        <color rgb="FF000000"/>
        <rFont val="仿宋_GB2312"/>
        <charset val="134"/>
      </rPr>
      <t>景会村自来水管网改建17公里，并架设分水器、水井等基础设施，道路两侧人行道更换渗水砖500</t>
    </r>
    <r>
      <rPr>
        <sz val="14"/>
        <color rgb="FF000000"/>
        <rFont val="宋体"/>
        <charset val="134"/>
      </rPr>
      <t>㎡</t>
    </r>
    <r>
      <rPr>
        <sz val="14"/>
        <color rgb="FF000000"/>
        <rFont val="仿宋_GB2312"/>
        <charset val="134"/>
      </rPr>
      <t>、路沿石250m，路灯维修45盏，购置垃圾桶65个，维修垃圾中转站1处。完成0.6公里道路建设，维修通村道路破损路面86</t>
    </r>
    <r>
      <rPr>
        <sz val="14"/>
        <color rgb="FF000000"/>
        <rFont val="宋体"/>
        <charset val="134"/>
      </rPr>
      <t>㎡</t>
    </r>
    <r>
      <rPr>
        <sz val="14"/>
        <color rgb="FF000000"/>
        <rFont val="仿宋_GB2312"/>
        <charset val="134"/>
      </rPr>
      <t>，架设涵管1处，产业路铺设砾石2340</t>
    </r>
    <r>
      <rPr>
        <sz val="14"/>
        <color rgb="FF000000"/>
        <rFont val="宋体"/>
        <charset val="134"/>
      </rPr>
      <t>㎡</t>
    </r>
    <r>
      <rPr>
        <sz val="14"/>
        <color rgb="FF000000"/>
        <rFont val="仿宋_GB2312"/>
        <charset val="134"/>
      </rPr>
      <t>，村内广场地坪修复260</t>
    </r>
    <r>
      <rPr>
        <sz val="14"/>
        <color rgb="FF000000"/>
        <rFont val="宋体"/>
        <charset val="134"/>
      </rPr>
      <t>㎡</t>
    </r>
    <r>
      <rPr>
        <sz val="14"/>
        <color rgb="FF000000"/>
        <rFont val="仿宋_GB2312"/>
        <charset val="134"/>
      </rPr>
      <t>、护坡维修253</t>
    </r>
    <r>
      <rPr>
        <sz val="14"/>
        <color rgb="FF000000"/>
        <rFont val="宋体"/>
        <charset val="134"/>
      </rPr>
      <t>㎡</t>
    </r>
    <r>
      <rPr>
        <sz val="14"/>
        <color rgb="FF000000"/>
        <rFont val="仿宋_GB2312"/>
        <charset val="134"/>
      </rPr>
      <t>、更换渗水砖360</t>
    </r>
    <r>
      <rPr>
        <sz val="14"/>
        <color rgb="FF000000"/>
        <rFont val="宋体"/>
        <charset val="134"/>
      </rPr>
      <t>㎡</t>
    </r>
    <r>
      <rPr>
        <sz val="14"/>
        <color rgb="FF000000"/>
        <rFont val="仿宋_GB2312"/>
        <charset val="134"/>
      </rPr>
      <t>，公厕1处，蓄水池附属设施1处。</t>
    </r>
  </si>
  <si>
    <t>南古镇
人民政府</t>
  </si>
  <si>
    <t>六坝镇六坝村基础设施建设项目</t>
  </si>
  <si>
    <t>地坪硬化5300平方米，新建供水管网1公里，新建供电线路1公里，路沿石铺设500米</t>
  </si>
  <si>
    <t>六坝镇
人民政府</t>
  </si>
  <si>
    <t>三堡镇三堡村基础设施建设</t>
  </si>
  <si>
    <t>三堡镇三堡村场地硬化1500平方米，集镇公厕维修改造3处，路灯架设45盏，维修80盏。</t>
  </si>
  <si>
    <t>产业配套的灌溉设施</t>
  </si>
  <si>
    <t>2024.1-2024.13</t>
  </si>
  <si>
    <t xml:space="preserve">渠系建设46.42公里，其中：
1.永固镇十支1.5公里，南关村明管架设4公里；南关村4公里，
2.民联镇刘信村0.4公里，小川子0.3公里，龙山村1.7公里，东寨村2.8公里；
3.新天镇山寨村滴管架设4.75公里；
4.南丰镇何庄村4公里，铁城村1公里，黑山村1.38公里；
5.顺化镇宗寨村1.5公里；
6.丰乐镇刘庄村1.95公里，双营村2公里，新庄村2.6公里；
7.洪水镇里仁村0.82公里，叶官村0.32公里，老号村新建斗渠2.5公里，烧坊村新建斗渠1.6公里。
8.南古镇盐城村0.45公里，杨坊村0.7公里；   
9.三堡镇任官村1公里，下吾旗村1.4公里；
10.六坝镇六坝村2.6公里，四坝村0.5公里。
</t>
  </si>
  <si>
    <t>各村</t>
  </si>
  <si>
    <t>人饮管网改造项目</t>
  </si>
  <si>
    <t xml:space="preserve">对全县脱贫村及常住人口聚集地人饮管网及污水管网改造，每公里补助1万元。其中：
1.永固镇姚寨村水厂至村内主管网5公里；
2.民联镇太和村40公里，东寨村8.5公里，复兴村8公里；
3.新天镇马均村8.5公里，太平村20公里，吴油村6公里。
4.洪水镇吴庄村自来水管道架设6公里。
5.圆梦苑社区人饮工程16公里及设备维护维修。
6.南古镇高郝村人饮管网改造11公里，周庄村16公里。
7.六坝镇赵岗村人饮管网改造35公里；四堡村40公里，海潮坝6公里。
8.丰乐镇何庄新建100立方的人饮蓄水池1座及供水管网改造3公里，管理用房1座.
</t>
  </si>
  <si>
    <t>南古镇城南村公共基础设施建设项目</t>
  </si>
  <si>
    <t>路灯维修32盏，街道集中整治176处，电线架设2公里，改建村级社区服务中心1处，配备垃圾桶80个。</t>
  </si>
  <si>
    <t>南古镇人民政府</t>
  </si>
  <si>
    <t>南古镇城东村基础设施建设项目</t>
  </si>
  <si>
    <t>南古镇城东村铺设长1.6公里，宽6米的人行道9600平米；铺设1.6公里路沿石，民南公路两侧人居环境整治，包括死树清理、路肩树池平整、垃圾清运等。</t>
  </si>
  <si>
    <t>南古镇
城南村
城东村</t>
  </si>
  <si>
    <t>“巾帼家美积分超市”
建设补助</t>
  </si>
  <si>
    <t>计划对已建成的52个“巾帼家美积分超市”进行货品补充，每个超市补货5000元，需资金26元；计划在2024年新建“巾帼家美积分超市”2个，每个超市配备货品1万元，需资金2万元。总计补助资金28万元。</t>
  </si>
  <si>
    <t>县妇联</t>
  </si>
  <si>
    <t>三、就业奖补项目（14个）</t>
  </si>
  <si>
    <t>乡村公益性岗位和创稳网格员公益性岗位</t>
  </si>
  <si>
    <t>工业园区及各镇</t>
  </si>
  <si>
    <t xml:space="preserve">1.为2020年新增的222个公益性岗位人员，按500元/人每月的标准给予补助，计划发放12个月补助资金133.2万元，其中由省级乡村公益岗位就业补助资金补助66.6万元，剩余66.6万元由财政衔接推进乡村振兴补助资金列支。
2.为2020年172个创稳网格员公益性岗位人员，按500元/人每月的标准给予补助，计划发放12个月补助资金103.2万元。
</t>
  </si>
  <si>
    <t>民乐县乡村振兴局
人社局</t>
  </si>
  <si>
    <t>中国邮政集团有限公司甘肃省民乐县分公司</t>
  </si>
  <si>
    <t>脱贫劳动力外出务工一次性交通补助（省外）</t>
  </si>
  <si>
    <t>续建</t>
  </si>
  <si>
    <r>
      <rPr>
        <sz val="14"/>
        <color rgb="FF000000"/>
        <rFont val="仿宋_GB2312"/>
        <charset val="134"/>
      </rPr>
      <t>鼓励引导脱贫劳动力（含监测帮扶对象）外出务工就业，
  1.计划为1900名跨省务工稳定就业3个月以上的脱贫劳动力（含监测帮扶对</t>
    </r>
    <r>
      <rPr>
        <sz val="14"/>
        <rFont val="仿宋_GB2312"/>
        <charset val="134"/>
      </rPr>
      <t>象）按照600元/人的标准发放一次性交通补助，需补助资金114万元。
2.计划为1860名省外务工稳定就业3个月以上但不能提供相关证明资料的脱贫劳动力（含监测帮扶对象）按照200元/人的标准定额预付一次性交通补助，需补助资金37.2</t>
    </r>
    <r>
      <rPr>
        <sz val="14"/>
        <color rgb="FF000000"/>
        <rFont val="仿宋_GB2312"/>
        <charset val="134"/>
      </rPr>
      <t xml:space="preserve">万元，
 </t>
    </r>
  </si>
  <si>
    <t>人社局</t>
  </si>
  <si>
    <t>乡村就业工厂（帮扶车间）稳岗就业补助</t>
  </si>
  <si>
    <t>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t>
  </si>
  <si>
    <t>农业技术及新型职业农民专题培训</t>
  </si>
  <si>
    <t>县组织部</t>
  </si>
  <si>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
</t>
  </si>
  <si>
    <t>组织部
农业农村局</t>
  </si>
  <si>
    <t>县乡村振兴学院
农业农村局
（经管站）</t>
  </si>
  <si>
    <t>经营主体骨干能力提升培训</t>
  </si>
  <si>
    <t>农业农村局（经管站）</t>
  </si>
  <si>
    <t>经营主体骨干能力提升培训180人。</t>
  </si>
  <si>
    <t xml:space="preserve">
农业农村局</t>
  </si>
  <si>
    <t xml:space="preserve">
农业农村局
（经管站）</t>
  </si>
  <si>
    <t>产业或创业带头人经营能力提升培训</t>
  </si>
  <si>
    <t>产业或创业带头人经营能力提升培训150人。</t>
  </si>
  <si>
    <t>脱贫户监测户家庭“雨露计划”培训项目</t>
  </si>
  <si>
    <t>2023.1-2023.12</t>
  </si>
  <si>
    <t>为全县脱贫户家庭中目前正在接受中等职业教育、高等职业教育和技工类院校教育的1000名学生，每生补助3000元</t>
  </si>
  <si>
    <t>乡村寄递物流公益性岗位补助</t>
  </si>
  <si>
    <t>乡村振兴股</t>
  </si>
  <si>
    <t>为2024年新开发的120个乡村寄递物流收发公益性岗位人员按600元/人每月的标准给予补助，计划发放12个月补助资金64.8万元。</t>
  </si>
  <si>
    <t xml:space="preserve">
农业农村局
（乡村振兴股）</t>
  </si>
  <si>
    <t>邮电局</t>
  </si>
  <si>
    <t>脱贫劳动力外出务工一次性交通补助（省内）</t>
  </si>
  <si>
    <t>鼓励引导脱贫劳动力（含监测帮扶对象）外出务工就业，1.计划为1913名省内县外务工稳定就业3个月以上的脱贫劳动力（含监测帮扶对象）按照300元/人的标准发放一次性交通补助，需交通补助58.29万元。
2.计划为614名省内县外务工稳定就业3个月以上但不能提供相关证明资料的脱贫劳动力（含监测帮扶对象）按照100元/人的标准定额预付一次性交通补助，需补助资金6.14万元。</t>
  </si>
  <si>
    <t>法律明白人培训</t>
  </si>
  <si>
    <t>司法局</t>
  </si>
  <si>
    <t>全县法律明白人培训150人。</t>
  </si>
  <si>
    <t xml:space="preserve">
司法局</t>
  </si>
  <si>
    <t>设立乡村工匠站（室）</t>
  </si>
  <si>
    <t>2024年分领域设立乡村工匠站（室）5个。支持设立名师工作室，推行乡村工匠特色学徒制，开展师徒传承、提升乡村工匠技艺、创作传统工艺精品、转化技艺研究成果，传承发展创新传统技艺，带动乡村特色产业发展，促进农民稳定就业增收。</t>
  </si>
  <si>
    <t xml:space="preserve">
农业农村局
</t>
  </si>
  <si>
    <t>乡村工匠技能培训</t>
  </si>
  <si>
    <t xml:space="preserve">对2023年认定的10名乡村工匠和2024年遴选储备的50名乡村工匠开展传统手工艺和手工业的乡村技能人才培训。
</t>
  </si>
  <si>
    <t>乡村工匠技能比武行动</t>
  </si>
  <si>
    <t>乡村工匠技能大赛</t>
  </si>
  <si>
    <t>实施乡村工匠技能比武行动。按照”彩虹张掖”乡村工匠技能竞赛工作要求,着眼挖掘传统工艺和乡村手工业者，培育技艺精湛乡村工匠，开展刺绣绒绣类、编制服装服饰类、掐丝彩岩画、麦秆画、烙画、布贴画、剪纸雕刻雕塑、手工文创产品等乡村工匠技能大赛。</t>
  </si>
  <si>
    <t xml:space="preserve">
妇联</t>
  </si>
  <si>
    <t>土地经营权流转暨村集体经济规范运营骨干能力提升培训</t>
  </si>
  <si>
    <t>经营指导站</t>
  </si>
  <si>
    <t xml:space="preserve">全县2024年农村土地经营权流转暨村集体经济规范运营骨干能力提升培训班350人，共计资金24.2万元 </t>
  </si>
  <si>
    <t xml:space="preserve">
农业农村局
（经营指导站）</t>
  </si>
  <si>
    <t>四、金融帮扶（2个）</t>
  </si>
  <si>
    <t>小额信贷贴息</t>
  </si>
  <si>
    <t>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</si>
  <si>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农商银行</t>
  </si>
  <si>
    <t>易地扶贫搬迁贷款贴息</t>
  </si>
  <si>
    <t>易地扶贫搬迁贷款贴息597万元。</t>
  </si>
  <si>
    <t>农投公司</t>
  </si>
  <si>
    <t>五、项目管理费（1个）</t>
  </si>
  <si>
    <t>项目管理费</t>
  </si>
  <si>
    <t>主要用于帮扶项目的规划编制、项目评估、论证、招投标、监理、检查验收相关的开支。</t>
  </si>
  <si>
    <t>核减项目</t>
  </si>
  <si>
    <t>核减金额</t>
  </si>
  <si>
    <t>核减缘由</t>
  </si>
  <si>
    <t>重新安排项目</t>
  </si>
  <si>
    <t>安排金额</t>
  </si>
  <si>
    <t>建设内容</t>
  </si>
  <si>
    <t>气调库</t>
  </si>
  <si>
    <t>衔接资金支持企业和合作社实施的项目支持比例原则不高于总投资的30%，气调库总投资补助超过30%。</t>
  </si>
  <si>
    <t>产业路建设
（连通公墓-华瑞牧场的产业路）</t>
  </si>
  <si>
    <t>光伏电站-华瑞牧场产业路建设8.2公里。</t>
  </si>
  <si>
    <t>光伏项目</t>
  </si>
  <si>
    <t>省级组织衔接资金项目联审反馈意见要求中省资金不得用于光伏项目</t>
  </si>
  <si>
    <t>丰源薯业气调库建设
（发展马铃薯产业，壮大村集体经济）</t>
  </si>
  <si>
    <t>丰源薯业新建气调库1座。</t>
  </si>
  <si>
    <t>三堡镇三堡村发展壮大村集体
经济项目</t>
  </si>
  <si>
    <t>建成年产600吨手工挂面生产线一条（库房面积200平方米、厂房面积650平方米），配套相关附属设施有和面机2台、揉面机2台、切条压饼机1套、搓条绕条及2套、醒面系统1套、上架烘干线4条、下架切面机1套、包装机1套。（资产权属归村集体所有，村集体将形成固定资产租赁给合作社，合作社向村集体上缴不低于银行基准利率的租赁费）</t>
  </si>
  <si>
    <t xml:space="preserve">圆梦苑易地扶贫搬迁后续扶持项目（中央下达130万元专项资金用于易地扶贫搬迁后续扶持项目的专项资金，省级联审要求必须安排具体项目）
</t>
  </si>
  <si>
    <t>生产车间地坪硬化1056平方米，道路硬化72平方米，供水管网改造2.4公里，自动灌装输送设备1套，电缆架设450米。（将资金投入六坝镇马铃薯脱毒繁育中心形成固定资产，资产权属归圆梦苑社区所有，将形成固定资产租赁给企业，企业向村集体上缴不低于银行基准利率的租赁费）</t>
  </si>
  <si>
    <t>交通补助缺额资金</t>
  </si>
  <si>
    <t>计划为1900名跨省务工稳定就业3个月以上的脱贫劳动力（含监测帮扶对象）按照600元/人的标准发放一次性交通补助，需补助资金114万元。</t>
  </si>
  <si>
    <t>渠系建设（解决）</t>
  </si>
  <si>
    <t>1.南丰镇铁城子村1公里；
2.永固镇南关村4公里；
3.丰乐镇新庄村1.8公里；
4.民联镇东寨村渠系建设2.8公里。
5.洪水镇老号村新建斗渠2.5公里；
6.三堡镇下吾旗村1.4公；
7.六坝镇六坝村2.6公里；</t>
  </si>
  <si>
    <t>人饮管网改造</t>
  </si>
  <si>
    <t>1.民联镇复兴村8公里；
2.新天镇太平村20公里，吴油村6公里。
3.南古镇高郝村人饮管网改造11公里，周庄村16公里。
7.南丰镇马营村人饮管网改造27.6公里。
8.六坝镇赵岗村人饮管网改造35公里；四堡村40公里，海潮坝6公里。
9.丰乐镇何庄新建100立方的人饮蓄水池1座及供水管网改造1公里.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</si>
</sst>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 "/>
    <numFmt numFmtId="178" formatCode="0.0000_ "/>
    <numFmt numFmtId="179" formatCode="0.0_ "/>
    <numFmt numFmtId="180" formatCode="0_ "/>
    <numFmt numFmtId="181" formatCode="0.00_ "/>
  </numFmts>
  <fonts count="53">
    <font>
      <sz val="12"/>
      <name val="等线"/>
      <charset val="134"/>
    </font>
    <font>
      <sz val="12"/>
      <name val="仿宋_GB2312"/>
      <charset val="134"/>
    </font>
    <font>
      <sz val="18"/>
      <name val="仿宋_GB2312"/>
      <charset val="134"/>
    </font>
    <font>
      <b/>
      <sz val="18"/>
      <name val="仿宋_GB2312"/>
      <charset val="134"/>
    </font>
    <font>
      <sz val="10"/>
      <color rgb="FF000000"/>
      <name val="黑体"/>
      <charset val="134"/>
    </font>
    <font>
      <sz val="14"/>
      <color rgb="FF000000"/>
      <name val="黑体"/>
      <charset val="134"/>
    </font>
    <font>
      <sz val="14"/>
      <color rgb="FF000000"/>
      <name val="仿宋_GB2312"/>
      <charset val="134"/>
    </font>
    <font>
      <sz val="14"/>
      <color rgb="FFFF0000"/>
      <name val="仿宋_GB2312"/>
      <charset val="134"/>
    </font>
    <font>
      <sz val="14"/>
      <color rgb="FF000000"/>
      <name val="宋体"/>
      <charset val="134"/>
    </font>
    <font>
      <sz val="14"/>
      <name val="仿宋_GB2312"/>
      <charset val="134"/>
    </font>
    <font>
      <b/>
      <sz val="14"/>
      <color rgb="FF000000"/>
      <name val="宋体"/>
      <charset val="134"/>
    </font>
    <font>
      <sz val="14"/>
      <color rgb="FF000000"/>
      <name val="等线"/>
      <charset val="134"/>
    </font>
    <font>
      <b/>
      <sz val="14"/>
      <color rgb="FF000000"/>
      <name val="仿宋_GB2312"/>
      <charset val="134"/>
    </font>
    <font>
      <b/>
      <sz val="11"/>
      <color rgb="FF000000"/>
      <name val="宋体"/>
      <charset val="134"/>
    </font>
    <font>
      <sz val="11"/>
      <color rgb="FF000000"/>
      <name val="宋体"/>
      <charset val="134"/>
    </font>
    <font>
      <b/>
      <sz val="12"/>
      <name val="宋体"/>
      <charset val="134"/>
    </font>
    <font>
      <sz val="12"/>
      <color rgb="FF000000"/>
      <name val="等线"/>
      <charset val="134"/>
    </font>
    <font>
      <b/>
      <sz val="14"/>
      <color rgb="FF000000"/>
      <name val="黑体"/>
      <charset val="134"/>
    </font>
    <font>
      <b/>
      <sz val="36"/>
      <color rgb="FF000000"/>
      <name val="方正小标宋简体"/>
      <charset val="134"/>
    </font>
    <font>
      <sz val="36"/>
      <color rgb="FF000000"/>
      <name val="方正小标宋简体"/>
      <charset val="134"/>
    </font>
    <font>
      <b/>
      <sz val="14"/>
      <name val="宋体"/>
      <charset val="134"/>
    </font>
    <font>
      <sz val="14"/>
      <color rgb="FF000000"/>
      <name val="仿宋"/>
      <charset val="134"/>
    </font>
    <font>
      <b/>
      <sz val="14"/>
      <name val="仿宋_GB2312"/>
      <charset val="134"/>
    </font>
    <font>
      <b/>
      <sz val="14"/>
      <color rgb="FF000000"/>
      <name val="仿宋"/>
      <charset val="134"/>
    </font>
    <font>
      <sz val="26"/>
      <name val="方正小标宋简体"/>
      <charset val="134"/>
    </font>
    <font>
      <b/>
      <sz val="12"/>
      <name val="仿宋_GB2312"/>
      <charset val="134"/>
    </font>
    <font>
      <sz val="9"/>
      <name val="宋体"/>
      <charset val="134"/>
    </font>
    <font>
      <sz val="12"/>
      <name val="仿宋"/>
      <charset val="134"/>
    </font>
    <font>
      <sz val="12"/>
      <color rgb="FF000000"/>
      <name val="仿宋_GB2312"/>
      <charset val="134"/>
    </font>
    <font>
      <sz val="11"/>
      <color rgb="FF000000"/>
      <name val="仿宋_GB2312"/>
      <charset val="134"/>
    </font>
    <font>
      <b/>
      <sz val="14"/>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39" fillId="0" borderId="0" applyNumberFormat="0" applyFill="0" applyBorder="0" applyAlignment="0" applyProtection="0">
      <alignment vertical="center"/>
    </xf>
    <xf numFmtId="0" fontId="40" fillId="3" borderId="11" applyNumberFormat="0" applyAlignment="0" applyProtection="0">
      <alignment vertical="center"/>
    </xf>
    <xf numFmtId="0" fontId="41" fillId="4" borderId="12" applyNumberFormat="0" applyAlignment="0" applyProtection="0">
      <alignment vertical="center"/>
    </xf>
    <xf numFmtId="0" fontId="42" fillId="4" borderId="11" applyNumberFormat="0" applyAlignment="0" applyProtection="0">
      <alignment vertical="center"/>
    </xf>
    <xf numFmtId="0" fontId="43" fillId="5" borderId="13" applyNumberFormat="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51" fillId="0" borderId="0"/>
    <xf numFmtId="0" fontId="52" fillId="0" borderId="0"/>
  </cellStyleXfs>
  <cellXfs count="16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Fill="1">
      <alignment vertical="center"/>
    </xf>
    <xf numFmtId="0" fontId="7" fillId="0" borderId="0" xfId="0" applyFont="1">
      <alignment vertical="center"/>
    </xf>
    <xf numFmtId="0" fontId="8" fillId="0" borderId="0" xfId="0" applyFont="1" applyFill="1">
      <alignment vertical="center"/>
    </xf>
    <xf numFmtId="0" fontId="6"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lignment vertical="center"/>
    </xf>
    <xf numFmtId="0" fontId="11" fillId="0" borderId="0" xfId="0" applyFont="1">
      <alignment vertical="center"/>
    </xf>
    <xf numFmtId="0" fontId="12" fillId="0" borderId="1" xfId="0" applyFont="1" applyBorder="1">
      <alignment vertical="center"/>
    </xf>
    <xf numFmtId="0" fontId="6" fillId="0" borderId="1" xfId="0" applyFont="1" applyBorder="1">
      <alignment vertical="center"/>
    </xf>
    <xf numFmtId="0" fontId="6" fillId="0" borderId="0" xfId="0" applyFont="1" applyAlignment="1">
      <alignment horizontal="center" vertical="center" wrapText="1"/>
    </xf>
    <xf numFmtId="0" fontId="9" fillId="0" borderId="0" xfId="0" applyFont="1">
      <alignment vertical="center"/>
    </xf>
    <xf numFmtId="0" fontId="6" fillId="0" borderId="0" xfId="0" applyFont="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6" fillId="0" borderId="0" xfId="0" applyFont="1" applyAlignment="1"/>
    <xf numFmtId="0" fontId="8" fillId="0" borderId="0" xfId="0" applyFont="1" applyFill="1" applyAlignment="1"/>
    <xf numFmtId="0" fontId="0" fillId="0" borderId="0" xfId="0" applyFill="1">
      <alignment vertical="center"/>
    </xf>
    <xf numFmtId="176" fontId="6" fillId="0"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177" fontId="14" fillId="0" borderId="0" xfId="0" applyNumberFormat="1" applyFont="1" applyAlignment="1">
      <alignment horizontal="center" vertical="center"/>
    </xf>
    <xf numFmtId="177" fontId="14" fillId="0" borderId="0" xfId="0" applyNumberFormat="1" applyFont="1" applyFill="1" applyAlignment="1">
      <alignment horizontal="center" vertical="center"/>
    </xf>
    <xf numFmtId="0" fontId="15" fillId="0" borderId="0" xfId="0" applyFont="1" applyFill="1" applyBorder="1" applyAlignment="1" applyProtection="1">
      <alignment horizontal="center" vertical="center" wrapText="1"/>
    </xf>
    <xf numFmtId="178" fontId="15" fillId="0" borderId="0" xfId="0" applyNumberFormat="1" applyFont="1" applyFill="1" applyBorder="1" applyAlignment="1" applyProtection="1">
      <alignment horizontal="center" vertical="center" wrapText="1"/>
    </xf>
    <xf numFmtId="179" fontId="15" fillId="0" borderId="0" xfId="0" applyNumberFormat="1" applyFont="1" applyFill="1" applyBorder="1" applyAlignment="1" applyProtection="1">
      <alignment horizontal="center" vertical="center" wrapText="1"/>
    </xf>
    <xf numFmtId="0" fontId="14" fillId="0" borderId="0" xfId="0" applyFont="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177" fontId="19" fillId="0" borderId="0" xfId="0" applyNumberFormat="1" applyFont="1" applyAlignment="1">
      <alignment horizontal="center" vertical="center"/>
    </xf>
    <xf numFmtId="177" fontId="19" fillId="0" borderId="0" xfId="0" applyNumberFormat="1" applyFont="1" applyFill="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left" vertical="center" wrapText="1"/>
    </xf>
    <xf numFmtId="0" fontId="20"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80" fontId="6" fillId="0" borderId="1" xfId="0" applyNumberFormat="1" applyFont="1" applyBorder="1" applyAlignment="1">
      <alignment horizontal="center" vertical="center" wrapText="1"/>
    </xf>
    <xf numFmtId="18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Border="1" applyAlignment="1">
      <alignment horizontal="center" vertical="center" wrapText="1"/>
    </xf>
    <xf numFmtId="176" fontId="12" fillId="0" borderId="1" xfId="0" applyNumberFormat="1" applyFont="1" applyFill="1" applyBorder="1" applyAlignment="1">
      <alignment horizontal="left" vertical="center" wrapText="1"/>
    </xf>
    <xf numFmtId="176" fontId="21" fillId="0" borderId="1" xfId="0" applyNumberFormat="1" applyFont="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left" vertical="center" wrapText="1"/>
    </xf>
    <xf numFmtId="18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xf>
    <xf numFmtId="180" fontId="22"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80" fontId="9" fillId="0" borderId="1" xfId="0" applyNumberFormat="1" applyFont="1" applyBorder="1" applyAlignment="1">
      <alignment horizontal="center" vertical="center" wrapText="1"/>
    </xf>
    <xf numFmtId="180"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80" fontId="10" fillId="0" borderId="2" xfId="0" applyNumberFormat="1" applyFont="1" applyBorder="1" applyAlignment="1">
      <alignment horizontal="left" vertical="center" wrapText="1"/>
    </xf>
    <xf numFmtId="180" fontId="10" fillId="0" borderId="6" xfId="0" applyNumberFormat="1" applyFont="1" applyBorder="1" applyAlignment="1">
      <alignment horizontal="left" vertical="center" wrapText="1"/>
    </xf>
    <xf numFmtId="180" fontId="10" fillId="0" borderId="7" xfId="0" applyNumberFormat="1" applyFont="1" applyBorder="1" applyAlignment="1">
      <alignment horizontal="left" vertical="center" wrapText="1"/>
    </xf>
    <xf numFmtId="180" fontId="23"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left" vertical="center" wrapText="1"/>
    </xf>
    <xf numFmtId="0" fontId="11" fillId="0" borderId="1" xfId="0" applyFont="1" applyBorder="1" applyAlignment="1">
      <alignment horizontal="center" vertical="center"/>
    </xf>
    <xf numFmtId="176" fontId="10" fillId="0" borderId="1" xfId="0" applyNumberFormat="1" applyFont="1" applyFill="1" applyBorder="1" applyAlignment="1">
      <alignment horizontal="center" vertical="center" wrapText="1"/>
    </xf>
    <xf numFmtId="179"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9" fontId="6" fillId="0" borderId="1" xfId="0" applyNumberFormat="1" applyFont="1" applyBorder="1" applyAlignment="1">
      <alignment horizontal="center" vertical="center" wrapText="1"/>
    </xf>
    <xf numFmtId="179" fontId="6" fillId="0" borderId="1" xfId="0" applyNumberFormat="1" applyFont="1" applyFill="1" applyBorder="1" applyAlignment="1">
      <alignment horizontal="center" vertical="center" wrapText="1"/>
    </xf>
    <xf numFmtId="0" fontId="24" fillId="0" borderId="0" xfId="0" applyFont="1" applyFill="1" applyAlignment="1" applyProtection="1">
      <alignment horizontal="center" vertical="center" wrapText="1"/>
    </xf>
    <xf numFmtId="177" fontId="10" fillId="0" borderId="7" xfId="0" applyNumberFormat="1" applyFont="1" applyBorder="1" applyAlignment="1">
      <alignment horizontal="center" vertical="center" wrapText="1"/>
    </xf>
    <xf numFmtId="176" fontId="25" fillId="0" borderId="2" xfId="0" applyNumberFormat="1" applyFont="1" applyFill="1" applyBorder="1" applyAlignment="1" applyProtection="1">
      <alignment horizontal="center" vertical="center" wrapText="1"/>
    </xf>
    <xf numFmtId="176" fontId="25" fillId="0" borderId="6" xfId="0" applyNumberFormat="1" applyFont="1" applyFill="1" applyBorder="1" applyAlignment="1" applyProtection="1">
      <alignment horizontal="center" vertical="center" wrapText="1"/>
    </xf>
    <xf numFmtId="176" fontId="25" fillId="0" borderId="7"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79" fontId="24" fillId="0" borderId="0" xfId="0" applyNumberFormat="1" applyFont="1" applyFill="1" applyAlignment="1" applyProtection="1">
      <alignment horizontal="center" vertical="center" wrapText="1"/>
    </xf>
    <xf numFmtId="0" fontId="19" fillId="0" borderId="0" xfId="0" applyFont="1" applyAlignment="1">
      <alignment horizontal="center" vertical="center" wrapText="1"/>
    </xf>
    <xf numFmtId="179" fontId="25" fillId="0" borderId="2" xfId="49" applyNumberFormat="1" applyFont="1" applyFill="1" applyBorder="1" applyAlignment="1">
      <alignment horizontal="center" vertical="center" wrapText="1"/>
    </xf>
    <xf numFmtId="179" fontId="25" fillId="0" borderId="6" xfId="49" applyNumberFormat="1" applyFont="1" applyFill="1" applyBorder="1" applyAlignment="1">
      <alignment horizontal="center" vertical="center" wrapText="1"/>
    </xf>
    <xf numFmtId="10" fontId="25" fillId="0" borderId="6" xfId="49" applyNumberFormat="1" applyFont="1" applyFill="1" applyBorder="1" applyAlignment="1">
      <alignment horizontal="center" vertical="center" wrapText="1"/>
    </xf>
    <xf numFmtId="0" fontId="16" fillId="0" borderId="0" xfId="0" applyFont="1" applyAlignment="1">
      <alignment horizontal="center" vertical="center"/>
    </xf>
    <xf numFmtId="179" fontId="25" fillId="0" borderId="1" xfId="50" applyNumberFormat="1" applyFont="1" applyFill="1" applyBorder="1" applyAlignment="1">
      <alignment horizontal="center" vertical="center" wrapText="1"/>
    </xf>
    <xf numFmtId="10" fontId="25" fillId="0" borderId="1" xfId="50" applyNumberFormat="1" applyFont="1" applyFill="1" applyBorder="1" applyAlignment="1">
      <alignment horizontal="center" vertical="center" wrapText="1"/>
    </xf>
    <xf numFmtId="179" fontId="25" fillId="0" borderId="1" xfId="50" applyNumberFormat="1" applyFont="1" applyFill="1" applyBorder="1" applyAlignment="1">
      <alignment vertical="center" wrapText="1"/>
    </xf>
    <xf numFmtId="10" fontId="25" fillId="0" borderId="1" xfId="50" applyNumberFormat="1" applyFont="1" applyFill="1" applyBorder="1" applyAlignment="1">
      <alignment vertical="center" wrapText="1"/>
    </xf>
    <xf numFmtId="179" fontId="26" fillId="0" borderId="1" xfId="0" applyNumberFormat="1" applyFont="1" applyFill="1" applyBorder="1" applyAlignment="1" applyProtection="1">
      <alignment horizontal="center" vertical="center" wrapText="1"/>
    </xf>
    <xf numFmtId="9" fontId="27" fillId="0" borderId="1" xfId="0" applyNumberFormat="1" applyFont="1" applyFill="1" applyBorder="1" applyAlignment="1" applyProtection="1">
      <alignment horizontal="center" vertical="center" wrapText="1"/>
    </xf>
    <xf numFmtId="0" fontId="28" fillId="0" borderId="0" xfId="0" applyFont="1">
      <alignment vertical="center"/>
    </xf>
    <xf numFmtId="0" fontId="11" fillId="0" borderId="0" xfId="0" applyFont="1" applyFill="1">
      <alignment vertical="center"/>
    </xf>
    <xf numFmtId="0" fontId="14" fillId="0" borderId="1" xfId="0" applyFont="1" applyFill="1" applyBorder="1">
      <alignment vertical="center"/>
    </xf>
    <xf numFmtId="0" fontId="14" fillId="0" borderId="0" xfId="0" applyFont="1" applyFill="1">
      <alignment vertical="center"/>
    </xf>
    <xf numFmtId="0" fontId="14" fillId="0" borderId="1" xfId="0" applyFont="1" applyBorder="1" applyAlignment="1">
      <alignment horizontal="center" vertical="center"/>
    </xf>
    <xf numFmtId="180" fontId="26" fillId="0" borderId="1" xfId="0" applyNumberFormat="1" applyFont="1" applyFill="1" applyBorder="1" applyAlignment="1" applyProtection="1">
      <alignment horizontal="center" vertical="center" wrapText="1"/>
    </xf>
    <xf numFmtId="0" fontId="28" fillId="0" borderId="0" xfId="0" applyFont="1" applyFill="1">
      <alignment vertical="center"/>
    </xf>
    <xf numFmtId="179" fontId="22" fillId="0" borderId="1" xfId="0" applyNumberFormat="1" applyFont="1" applyBorder="1" applyAlignment="1">
      <alignment horizontal="center" vertical="center" wrapText="1"/>
    </xf>
    <xf numFmtId="0" fontId="29" fillId="0" borderId="0" xfId="0" applyFont="1" applyFill="1">
      <alignment vertical="center"/>
    </xf>
    <xf numFmtId="0" fontId="29" fillId="0" borderId="0" xfId="0" applyFont="1">
      <alignment vertical="center"/>
    </xf>
    <xf numFmtId="0" fontId="8" fillId="0" borderId="1" xfId="0" applyFont="1" applyBorder="1">
      <alignment vertical="center"/>
    </xf>
    <xf numFmtId="179" fontId="15" fillId="0" borderId="1" xfId="0" applyNumberFormat="1" applyFont="1" applyFill="1" applyBorder="1" applyAlignment="1" applyProtection="1">
      <alignment horizontal="center" vertical="center" wrapText="1"/>
    </xf>
    <xf numFmtId="176" fontId="23" fillId="0" borderId="1" xfId="0" applyNumberFormat="1" applyFont="1" applyFill="1" applyBorder="1" applyAlignment="1">
      <alignment horizontal="center" vertical="center" wrapText="1"/>
    </xf>
    <xf numFmtId="0" fontId="30" fillId="0" borderId="0" xfId="0" applyFont="1">
      <alignment vertical="center"/>
    </xf>
    <xf numFmtId="176" fontId="12"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80" fontId="8" fillId="0" borderId="1" xfId="0" applyNumberFormat="1" applyFont="1" applyBorder="1" applyAlignment="1">
      <alignment horizontal="center" vertical="center"/>
    </xf>
    <xf numFmtId="179" fontId="8" fillId="0" borderId="1" xfId="0" applyNumberFormat="1" applyFont="1" applyBorder="1" applyAlignment="1">
      <alignment horizontal="center" vertical="center" wrapText="1"/>
    </xf>
    <xf numFmtId="0" fontId="8" fillId="0" borderId="1" xfId="0" applyFont="1" applyFill="1" applyBorder="1" applyAlignment="1">
      <alignment horizontal="center"/>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179" fontId="8" fillId="0" borderId="1" xfId="0" applyNumberFormat="1" applyFont="1" applyFill="1" applyBorder="1" applyAlignment="1">
      <alignment horizontal="center" vertical="center" wrapText="1"/>
    </xf>
    <xf numFmtId="180" fontId="29" fillId="0" borderId="1" xfId="0" applyNumberFormat="1" applyFont="1" applyFill="1" applyBorder="1" applyAlignment="1">
      <alignment horizontal="center" vertical="center"/>
    </xf>
    <xf numFmtId="0" fontId="11" fillId="0" borderId="0" xfId="0" applyFont="1" applyAlignment="1">
      <alignment horizontal="left" vertical="center"/>
    </xf>
    <xf numFmtId="0" fontId="6" fillId="0" borderId="1" xfId="0" applyFont="1" applyBorder="1" applyAlignment="1"/>
    <xf numFmtId="181" fontId="15" fillId="0" borderId="1" xfId="0" applyNumberFormat="1" applyFont="1" applyFill="1" applyBorder="1" applyAlignment="1" applyProtection="1">
      <alignment horizontal="center" vertical="center" wrapText="1"/>
    </xf>
    <xf numFmtId="0" fontId="8" fillId="0" borderId="1" xfId="0" applyFont="1" applyFill="1" applyBorder="1">
      <alignment vertical="center"/>
    </xf>
    <xf numFmtId="0" fontId="8" fillId="0" borderId="1" xfId="0" applyFont="1" applyBorder="1" applyAlignment="1">
      <alignment horizontal="center" vertical="center"/>
    </xf>
    <xf numFmtId="0" fontId="29" fillId="0" borderId="1" xfId="0" applyFont="1" applyBorder="1" applyAlignment="1">
      <alignment horizontal="center" vertical="center"/>
    </xf>
    <xf numFmtId="0" fontId="16"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本年收入合计"/>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供养人员增幅"/>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支出"/>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人员支出"/>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事业发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编码"/>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行政机构人员信息"/>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中小学生"/>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87"/>
  <sheetViews>
    <sheetView tabSelected="1" view="pageBreakPreview" zoomScaleNormal="100" topLeftCell="A10" workbookViewId="0">
      <selection activeCell="Q13" sqref="Q13"/>
    </sheetView>
  </sheetViews>
  <sheetFormatPr defaultColWidth="9" defaultRowHeight="14.25" customHeight="1"/>
  <cols>
    <col min="1" max="1" width="5.66666666666667" style="43" customWidth="1"/>
    <col min="2" max="2" width="18.875" style="44" customWidth="1"/>
    <col min="3" max="3" width="8.625" style="44" customWidth="1"/>
    <col min="4" max="4" width="10.1666666666667" style="44" customWidth="1"/>
    <col min="5" max="5" width="13.75" style="44" customWidth="1"/>
    <col min="6" max="6" width="62.5" style="45" customWidth="1"/>
    <col min="7" max="7" width="17.75" style="46" customWidth="1"/>
    <col min="8" max="9" width="16.25" style="47" hidden="1" customWidth="1"/>
    <col min="10" max="13" width="17.125" style="47" hidden="1" customWidth="1"/>
    <col min="14" max="14" width="10.75" style="48" customWidth="1"/>
    <col min="15" max="15" width="11.125" style="49" customWidth="1"/>
    <col min="16" max="16" width="9.25" style="49" customWidth="1"/>
    <col min="17" max="17" width="12.125" style="50" customWidth="1"/>
    <col min="18" max="18" width="12.375" style="50" customWidth="1"/>
    <col min="19" max="19" width="13.5" style="49" customWidth="1"/>
    <col min="20" max="20" width="16.375" style="51" customWidth="1"/>
    <col min="21" max="21" width="15.875" style="51" customWidth="1"/>
    <col min="22" max="22" width="12.5" style="44" customWidth="1"/>
    <col min="23" max="35" width="9" style="52"/>
  </cols>
  <sheetData>
    <row r="1" customFormat="1" ht="25.5" customHeight="1" spans="1:35">
      <c r="A1" s="53" t="s">
        <v>0</v>
      </c>
      <c r="B1" s="54"/>
      <c r="C1" s="54"/>
      <c r="D1" s="54"/>
      <c r="E1" s="54"/>
      <c r="F1" s="55"/>
      <c r="G1" s="56"/>
      <c r="H1" s="57"/>
      <c r="I1" s="57"/>
      <c r="J1" s="57"/>
      <c r="K1" s="57"/>
      <c r="L1" s="57"/>
      <c r="M1" s="57"/>
      <c r="N1" s="48" t="s">
        <v>1</v>
      </c>
      <c r="O1" s="49"/>
      <c r="P1" s="49"/>
      <c r="Q1" s="50"/>
      <c r="R1" s="50"/>
      <c r="S1" s="49"/>
      <c r="T1" s="118"/>
      <c r="U1" s="118"/>
      <c r="V1" s="54"/>
      <c r="W1" s="52"/>
      <c r="X1" s="52"/>
      <c r="Y1" s="52"/>
      <c r="Z1" s="52"/>
      <c r="AA1" s="52"/>
      <c r="AB1" s="52"/>
      <c r="AC1" s="52"/>
      <c r="AD1" s="52"/>
      <c r="AE1" s="52"/>
      <c r="AF1" s="52"/>
      <c r="AG1" s="52"/>
      <c r="AH1" s="52"/>
      <c r="AI1" s="52"/>
    </row>
    <row r="2" customFormat="1" ht="55.5" customHeight="1" spans="1:35">
      <c r="A2" s="58" t="s">
        <v>2</v>
      </c>
      <c r="B2" s="59"/>
      <c r="C2" s="59"/>
      <c r="D2" s="59"/>
      <c r="E2" s="59"/>
      <c r="F2" s="60"/>
      <c r="G2" s="61"/>
      <c r="H2" s="62"/>
      <c r="I2" s="62"/>
      <c r="J2" s="62"/>
      <c r="K2" s="62"/>
      <c r="L2" s="62"/>
      <c r="M2" s="62"/>
      <c r="N2" s="107"/>
      <c r="O2" s="107"/>
      <c r="P2" s="107"/>
      <c r="Q2" s="119"/>
      <c r="R2" s="119"/>
      <c r="S2" s="107"/>
      <c r="T2" s="120"/>
      <c r="U2" s="120"/>
      <c r="V2" s="59"/>
      <c r="W2" s="52"/>
      <c r="X2" s="52"/>
      <c r="Y2" s="52"/>
      <c r="Z2" s="52"/>
      <c r="AA2" s="52"/>
      <c r="AB2" s="52"/>
      <c r="AC2" s="52"/>
      <c r="AD2" s="52"/>
      <c r="AE2" s="52"/>
      <c r="AF2" s="52"/>
      <c r="AG2" s="52"/>
      <c r="AH2" s="52"/>
      <c r="AI2" s="52"/>
    </row>
    <row r="3" s="21" customFormat="1" ht="45" customHeight="1" spans="1:35">
      <c r="A3" s="63" t="s">
        <v>3</v>
      </c>
      <c r="B3" s="64" t="s">
        <v>4</v>
      </c>
      <c r="C3" s="64" t="s">
        <v>5</v>
      </c>
      <c r="D3" s="64" t="s">
        <v>6</v>
      </c>
      <c r="E3" s="64" t="s">
        <v>7</v>
      </c>
      <c r="F3" s="64" t="s">
        <v>8</v>
      </c>
      <c r="G3" s="65" t="s">
        <v>9</v>
      </c>
      <c r="H3" s="66" t="s">
        <v>10</v>
      </c>
      <c r="I3" s="108"/>
      <c r="J3" s="66" t="s">
        <v>11</v>
      </c>
      <c r="K3" s="108"/>
      <c r="L3" s="67" t="s">
        <v>12</v>
      </c>
      <c r="M3" s="67" t="s">
        <v>13</v>
      </c>
      <c r="N3" s="109" t="s">
        <v>14</v>
      </c>
      <c r="O3" s="110"/>
      <c r="P3" s="111"/>
      <c r="Q3" s="121" t="s">
        <v>15</v>
      </c>
      <c r="R3" s="122"/>
      <c r="S3" s="123"/>
      <c r="T3" s="64" t="s">
        <v>16</v>
      </c>
      <c r="U3" s="64" t="s">
        <v>17</v>
      </c>
      <c r="V3" s="64" t="s">
        <v>18</v>
      </c>
      <c r="W3" s="124"/>
      <c r="X3" s="124"/>
      <c r="Y3" s="124"/>
      <c r="Z3" s="124"/>
      <c r="AA3" s="124"/>
      <c r="AB3" s="124"/>
      <c r="AC3" s="124"/>
      <c r="AD3" s="124"/>
      <c r="AE3" s="124"/>
      <c r="AF3" s="124"/>
      <c r="AG3" s="124"/>
      <c r="AH3" s="124"/>
      <c r="AI3" s="124"/>
    </row>
    <row r="4" s="21" customFormat="1" ht="20.1" customHeight="1" spans="1:35">
      <c r="A4" s="63"/>
      <c r="B4" s="64"/>
      <c r="C4" s="64"/>
      <c r="D4" s="64"/>
      <c r="E4" s="64"/>
      <c r="F4" s="64"/>
      <c r="G4" s="65"/>
      <c r="H4" s="67" t="s">
        <v>19</v>
      </c>
      <c r="I4" s="67" t="s">
        <v>20</v>
      </c>
      <c r="J4" s="67" t="s">
        <v>21</v>
      </c>
      <c r="K4" s="67" t="s">
        <v>22</v>
      </c>
      <c r="L4" s="68"/>
      <c r="M4" s="68"/>
      <c r="N4" s="112" t="s">
        <v>23</v>
      </c>
      <c r="O4" s="112" t="s">
        <v>24</v>
      </c>
      <c r="P4" s="112" t="s">
        <v>25</v>
      </c>
      <c r="Q4" s="125" t="s">
        <v>26</v>
      </c>
      <c r="R4" s="125" t="s">
        <v>27</v>
      </c>
      <c r="S4" s="126" t="s">
        <v>28</v>
      </c>
      <c r="T4" s="64"/>
      <c r="U4" s="64"/>
      <c r="V4" s="64"/>
      <c r="W4" s="124"/>
      <c r="X4" s="124"/>
      <c r="Y4" s="124"/>
      <c r="Z4" s="124"/>
      <c r="AA4" s="124"/>
      <c r="AB4" s="124"/>
      <c r="AC4" s="124"/>
      <c r="AD4" s="124"/>
      <c r="AE4" s="124"/>
      <c r="AF4" s="124"/>
      <c r="AG4" s="124"/>
      <c r="AH4" s="124"/>
      <c r="AI4" s="124"/>
    </row>
    <row r="5" s="21" customFormat="1" ht="19.5" customHeight="1" spans="1:35">
      <c r="A5" s="63"/>
      <c r="B5" s="64"/>
      <c r="C5" s="64"/>
      <c r="D5" s="64"/>
      <c r="E5" s="64"/>
      <c r="F5" s="64"/>
      <c r="G5" s="65"/>
      <c r="H5" s="68"/>
      <c r="I5" s="68"/>
      <c r="J5" s="68"/>
      <c r="K5" s="68"/>
      <c r="L5" s="68"/>
      <c r="M5" s="68"/>
      <c r="N5" s="113"/>
      <c r="O5" s="113"/>
      <c r="P5" s="113"/>
      <c r="Q5" s="125"/>
      <c r="R5" s="125"/>
      <c r="S5" s="126"/>
      <c r="T5" s="64"/>
      <c r="U5" s="64"/>
      <c r="V5" s="64"/>
      <c r="W5" s="124"/>
      <c r="X5" s="124"/>
      <c r="Y5" s="124"/>
      <c r="Z5" s="124"/>
      <c r="AA5" s="124"/>
      <c r="AB5" s="124"/>
      <c r="AC5" s="124"/>
      <c r="AD5" s="124"/>
      <c r="AE5" s="124"/>
      <c r="AF5" s="124"/>
      <c r="AG5" s="124"/>
      <c r="AH5" s="124"/>
      <c r="AI5" s="124"/>
    </row>
    <row r="6" s="21" customFormat="1" ht="18" customHeight="1" spans="1:35">
      <c r="A6" s="63"/>
      <c r="B6" s="64"/>
      <c r="C6" s="64"/>
      <c r="D6" s="64"/>
      <c r="E6" s="64"/>
      <c r="F6" s="64"/>
      <c r="G6" s="65"/>
      <c r="H6" s="68"/>
      <c r="I6" s="68"/>
      <c r="J6" s="68"/>
      <c r="K6" s="68"/>
      <c r="L6" s="68"/>
      <c r="M6" s="68"/>
      <c r="N6" s="113"/>
      <c r="O6" s="113"/>
      <c r="P6" s="113"/>
      <c r="Q6" s="125"/>
      <c r="R6" s="125"/>
      <c r="S6" s="126"/>
      <c r="T6" s="64"/>
      <c r="U6" s="64"/>
      <c r="V6" s="64"/>
      <c r="W6" s="124"/>
      <c r="X6" s="124"/>
      <c r="Y6" s="124"/>
      <c r="Z6" s="124"/>
      <c r="AA6" s="124"/>
      <c r="AB6" s="124"/>
      <c r="AC6" s="124"/>
      <c r="AD6" s="124"/>
      <c r="AE6" s="124"/>
      <c r="AF6" s="124"/>
      <c r="AG6" s="124"/>
      <c r="AH6" s="124"/>
      <c r="AI6" s="124"/>
    </row>
    <row r="7" s="21" customFormat="1" ht="26" customHeight="1" spans="1:35">
      <c r="A7" s="63"/>
      <c r="B7" s="64"/>
      <c r="C7" s="64"/>
      <c r="D7" s="64"/>
      <c r="E7" s="64"/>
      <c r="F7" s="64"/>
      <c r="G7" s="65"/>
      <c r="H7" s="69"/>
      <c r="I7" s="69"/>
      <c r="J7" s="69"/>
      <c r="K7" s="69"/>
      <c r="L7" s="69"/>
      <c r="M7" s="69"/>
      <c r="N7" s="113"/>
      <c r="O7" s="113"/>
      <c r="P7" s="113"/>
      <c r="Q7" s="125"/>
      <c r="R7" s="125"/>
      <c r="S7" s="126"/>
      <c r="T7" s="64"/>
      <c r="U7" s="64"/>
      <c r="V7" s="64"/>
      <c r="W7" s="124"/>
      <c r="X7" s="124"/>
      <c r="Y7" s="124"/>
      <c r="Z7" s="124"/>
      <c r="AA7" s="124"/>
      <c r="AB7" s="124"/>
      <c r="AC7" s="124"/>
      <c r="AD7" s="124"/>
      <c r="AE7" s="124"/>
      <c r="AF7" s="124"/>
      <c r="AG7" s="124"/>
      <c r="AH7" s="124"/>
      <c r="AI7" s="124"/>
    </row>
    <row r="8" s="22" customFormat="1" ht="41" customHeight="1" spans="1:22">
      <c r="A8" s="64" t="s">
        <v>29</v>
      </c>
      <c r="B8" s="63"/>
      <c r="C8" s="63"/>
      <c r="D8" s="63"/>
      <c r="E8" s="63"/>
      <c r="F8" s="63"/>
      <c r="G8" s="70">
        <f>H8+I8+J8+K8+L8+M8</f>
        <v>16429</v>
      </c>
      <c r="H8" s="70">
        <f>H10+H47+H68+H83+H86</f>
        <v>5631</v>
      </c>
      <c r="I8" s="70">
        <f>I10+I47+I68+I83+I86</f>
        <v>115</v>
      </c>
      <c r="J8" s="70">
        <f>J10+J47+J68+J83+J86</f>
        <v>4505</v>
      </c>
      <c r="K8" s="70">
        <f>K10+K47+K68+K83+K86</f>
        <v>2335</v>
      </c>
      <c r="L8" s="70">
        <v>223</v>
      </c>
      <c r="M8" s="70">
        <f>M10+M47+M68+M83+M86</f>
        <v>3620</v>
      </c>
      <c r="N8" s="113"/>
      <c r="O8" s="113"/>
      <c r="P8" s="113"/>
      <c r="Q8" s="103">
        <v>12356.8</v>
      </c>
      <c r="R8" s="127">
        <f>G8-Q8</f>
        <v>4072.2</v>
      </c>
      <c r="S8" s="128">
        <f>Q8/G8</f>
        <v>0.752133422606367</v>
      </c>
      <c r="T8" s="64"/>
      <c r="U8" s="64"/>
      <c r="V8" s="64"/>
    </row>
    <row r="9" s="22" customFormat="1" ht="41" customHeight="1" spans="1:22">
      <c r="A9" s="71" t="s">
        <v>30</v>
      </c>
      <c r="B9" s="72"/>
      <c r="C9" s="72"/>
      <c r="D9" s="72"/>
      <c r="E9" s="72"/>
      <c r="F9" s="73"/>
      <c r="G9" s="65" t="s">
        <v>31</v>
      </c>
      <c r="H9" s="65" t="s">
        <v>32</v>
      </c>
      <c r="I9" s="65" t="s">
        <v>33</v>
      </c>
      <c r="J9" s="65" t="s">
        <v>34</v>
      </c>
      <c r="K9" s="65" t="s">
        <v>35</v>
      </c>
      <c r="L9" s="65" t="s">
        <v>36</v>
      </c>
      <c r="M9" s="65" t="s">
        <v>37</v>
      </c>
      <c r="N9" s="114"/>
      <c r="O9" s="114"/>
      <c r="P9" s="114"/>
      <c r="Q9" s="103"/>
      <c r="R9" s="129"/>
      <c r="S9" s="130"/>
      <c r="T9" s="64"/>
      <c r="U9" s="64"/>
      <c r="V9" s="64"/>
    </row>
    <row r="10" s="23" customFormat="1" ht="42" customHeight="1" spans="1:35">
      <c r="A10" s="63"/>
      <c r="B10" s="64" t="s">
        <v>38</v>
      </c>
      <c r="C10" s="64"/>
      <c r="D10" s="64"/>
      <c r="E10" s="64"/>
      <c r="F10" s="74"/>
      <c r="G10" s="70">
        <f>G11+G15+G22+G27+G36+G42</f>
        <v>10915</v>
      </c>
      <c r="H10" s="70">
        <f t="shared" ref="H10:Q10" si="0">H11+H15+H22+H27+H36+H42</f>
        <v>3446</v>
      </c>
      <c r="I10" s="70">
        <f t="shared" si="0"/>
        <v>115</v>
      </c>
      <c r="J10" s="70">
        <f t="shared" si="0"/>
        <v>1965</v>
      </c>
      <c r="K10" s="70">
        <f t="shared" si="0"/>
        <v>2097</v>
      </c>
      <c r="L10" s="70">
        <f t="shared" si="0"/>
        <v>203</v>
      </c>
      <c r="M10" s="70">
        <f t="shared" si="0"/>
        <v>3089</v>
      </c>
      <c r="N10" s="70">
        <f t="shared" si="0"/>
        <v>0</v>
      </c>
      <c r="O10" s="70">
        <f t="shared" si="0"/>
        <v>0</v>
      </c>
      <c r="P10" s="70">
        <f t="shared" si="0"/>
        <v>0</v>
      </c>
      <c r="Q10" s="103">
        <f>Q11+Q15+Q22+Q27+Q36+Q42+Q45</f>
        <v>7860.6</v>
      </c>
      <c r="R10" s="103">
        <f>R11+R15+R22+R27+R36+R42+R45</f>
        <v>3074.4</v>
      </c>
      <c r="S10" s="130">
        <f>Q10/G10</f>
        <v>0.720164910673385</v>
      </c>
      <c r="T10" s="64"/>
      <c r="U10" s="64"/>
      <c r="V10" s="64"/>
      <c r="W10" s="31"/>
      <c r="X10" s="31"/>
      <c r="Y10" s="31"/>
      <c r="Z10" s="31"/>
      <c r="AA10" s="31"/>
      <c r="AB10" s="31"/>
      <c r="AC10" s="31"/>
      <c r="AD10" s="31"/>
      <c r="AE10" s="31"/>
      <c r="AF10" s="31"/>
      <c r="AG10" s="31"/>
      <c r="AH10" s="31"/>
      <c r="AI10" s="31"/>
    </row>
    <row r="11" s="23" customFormat="1" ht="42" customHeight="1" spans="1:35">
      <c r="A11" s="75" t="s">
        <v>39</v>
      </c>
      <c r="B11" s="75"/>
      <c r="C11" s="75"/>
      <c r="D11" s="75"/>
      <c r="E11" s="75"/>
      <c r="F11" s="75"/>
      <c r="G11" s="70">
        <f>SUM(G12:G14)</f>
        <v>3200</v>
      </c>
      <c r="H11" s="70">
        <f t="shared" ref="H11:Q11" si="1">SUM(H12:H14)</f>
        <v>2400</v>
      </c>
      <c r="I11" s="70">
        <f t="shared" si="1"/>
        <v>0</v>
      </c>
      <c r="J11" s="70">
        <f t="shared" si="1"/>
        <v>800</v>
      </c>
      <c r="K11" s="70">
        <f t="shared" si="1"/>
        <v>0</v>
      </c>
      <c r="L11" s="70">
        <f t="shared" si="1"/>
        <v>0</v>
      </c>
      <c r="M11" s="70">
        <f t="shared" si="1"/>
        <v>0</v>
      </c>
      <c r="N11" s="70"/>
      <c r="O11" s="70"/>
      <c r="P11" s="70"/>
      <c r="Q11" s="103">
        <f t="shared" si="1"/>
        <v>2675</v>
      </c>
      <c r="R11" s="106">
        <f>R12+R13+R14</f>
        <v>525</v>
      </c>
      <c r="S11" s="130">
        <f>Q11/G11</f>
        <v>0.8359375</v>
      </c>
      <c r="T11" s="64"/>
      <c r="U11" s="64"/>
      <c r="V11" s="64"/>
      <c r="W11" s="31"/>
      <c r="X11" s="31"/>
      <c r="Y11" s="31"/>
      <c r="Z11" s="31"/>
      <c r="AA11" s="31"/>
      <c r="AB11" s="31"/>
      <c r="AC11" s="31"/>
      <c r="AD11" s="31"/>
      <c r="AE11" s="31"/>
      <c r="AF11" s="31"/>
      <c r="AG11" s="31"/>
      <c r="AH11" s="31"/>
      <c r="AI11" s="31"/>
    </row>
    <row r="12" s="24" customFormat="1" ht="133" customHeight="1" spans="1:35">
      <c r="A12" s="76">
        <v>1</v>
      </c>
      <c r="B12" s="42" t="s">
        <v>40</v>
      </c>
      <c r="C12" s="42" t="s">
        <v>41</v>
      </c>
      <c r="D12" s="42" t="s">
        <v>42</v>
      </c>
      <c r="E12" s="42" t="s">
        <v>43</v>
      </c>
      <c r="F12" s="77" t="s">
        <v>44</v>
      </c>
      <c r="G12" s="78">
        <f>H12+J12</f>
        <v>1600</v>
      </c>
      <c r="H12" s="79">
        <v>1000</v>
      </c>
      <c r="I12" s="79"/>
      <c r="J12" s="79">
        <v>600</v>
      </c>
      <c r="K12" s="79"/>
      <c r="L12" s="79"/>
      <c r="M12" s="79"/>
      <c r="N12" s="42" t="s">
        <v>45</v>
      </c>
      <c r="O12" s="42" t="s">
        <v>46</v>
      </c>
      <c r="P12" s="42" t="s">
        <v>47</v>
      </c>
      <c r="Q12" s="79">
        <v>1600</v>
      </c>
      <c r="R12" s="79">
        <f>G12-Q12</f>
        <v>0</v>
      </c>
      <c r="S12" s="130">
        <f>Q12/G12</f>
        <v>1</v>
      </c>
      <c r="T12" s="42" t="s">
        <v>48</v>
      </c>
      <c r="U12" s="42" t="s">
        <v>49</v>
      </c>
      <c r="V12" s="42"/>
      <c r="W12" s="131"/>
      <c r="X12" s="131"/>
      <c r="Y12" s="131"/>
      <c r="Z12" s="131"/>
      <c r="AA12" s="131"/>
      <c r="AB12" s="131"/>
      <c r="AC12" s="131"/>
      <c r="AD12" s="131"/>
      <c r="AE12" s="131"/>
      <c r="AF12" s="131"/>
      <c r="AG12" s="131"/>
      <c r="AH12" s="131"/>
      <c r="AI12" s="131"/>
    </row>
    <row r="13" s="24" customFormat="1" ht="100" customHeight="1" spans="1:35">
      <c r="A13" s="76">
        <v>2</v>
      </c>
      <c r="B13" s="42" t="s">
        <v>50</v>
      </c>
      <c r="C13" s="42" t="s">
        <v>41</v>
      </c>
      <c r="D13" s="42" t="s">
        <v>42</v>
      </c>
      <c r="E13" s="42" t="s">
        <v>43</v>
      </c>
      <c r="F13" s="77" t="s">
        <v>51</v>
      </c>
      <c r="G13" s="78">
        <v>400</v>
      </c>
      <c r="H13" s="79">
        <v>200</v>
      </c>
      <c r="I13" s="79"/>
      <c r="J13" s="79">
        <v>200</v>
      </c>
      <c r="K13" s="79"/>
      <c r="L13" s="79"/>
      <c r="M13" s="79"/>
      <c r="N13" s="42" t="s">
        <v>45</v>
      </c>
      <c r="O13" s="42" t="s">
        <v>46</v>
      </c>
      <c r="P13" s="42" t="s">
        <v>47</v>
      </c>
      <c r="Q13" s="106">
        <v>400</v>
      </c>
      <c r="R13" s="106">
        <f t="shared" ref="R13:R44" si="2">G13-Q13</f>
        <v>0</v>
      </c>
      <c r="S13" s="130">
        <f t="shared" ref="S13:S44" si="3">Q13/G13</f>
        <v>1</v>
      </c>
      <c r="T13" s="42" t="s">
        <v>48</v>
      </c>
      <c r="U13" s="42" t="s">
        <v>52</v>
      </c>
      <c r="V13" s="42"/>
      <c r="W13" s="131"/>
      <c r="X13" s="131"/>
      <c r="Y13" s="131"/>
      <c r="Z13" s="131"/>
      <c r="AA13" s="131"/>
      <c r="AB13" s="131"/>
      <c r="AC13" s="131"/>
      <c r="AD13" s="131"/>
      <c r="AE13" s="131"/>
      <c r="AF13" s="131"/>
      <c r="AG13" s="131"/>
      <c r="AH13" s="131"/>
      <c r="AI13" s="131"/>
    </row>
    <row r="14" s="25" customFormat="1" ht="318" customHeight="1" spans="1:35">
      <c r="A14" s="76">
        <v>3</v>
      </c>
      <c r="B14" s="42" t="s">
        <v>53</v>
      </c>
      <c r="C14" s="42" t="s">
        <v>41</v>
      </c>
      <c r="D14" s="42" t="s">
        <v>42</v>
      </c>
      <c r="E14" s="42" t="s">
        <v>54</v>
      </c>
      <c r="F14" s="80" t="s">
        <v>55</v>
      </c>
      <c r="G14" s="78">
        <v>1200</v>
      </c>
      <c r="H14" s="79">
        <v>1200</v>
      </c>
      <c r="I14" s="79"/>
      <c r="J14" s="79"/>
      <c r="K14" s="79"/>
      <c r="L14" s="79"/>
      <c r="M14" s="79"/>
      <c r="N14" s="42" t="s">
        <v>45</v>
      </c>
      <c r="O14" s="42" t="s">
        <v>56</v>
      </c>
      <c r="P14" s="42" t="s">
        <v>47</v>
      </c>
      <c r="Q14" s="106">
        <v>675</v>
      </c>
      <c r="R14" s="106">
        <f t="shared" si="2"/>
        <v>525</v>
      </c>
      <c r="S14" s="130">
        <f t="shared" si="3"/>
        <v>0.5625</v>
      </c>
      <c r="T14" s="42" t="s">
        <v>48</v>
      </c>
      <c r="U14" s="42" t="s">
        <v>57</v>
      </c>
      <c r="V14" s="42"/>
      <c r="W14" s="27"/>
      <c r="X14" s="27"/>
      <c r="Y14" s="27"/>
      <c r="Z14" s="27"/>
      <c r="AA14" s="27"/>
      <c r="AB14" s="27"/>
      <c r="AC14" s="27"/>
      <c r="AD14" s="27"/>
      <c r="AE14" s="27"/>
      <c r="AF14" s="27"/>
      <c r="AG14" s="27"/>
      <c r="AH14" s="27"/>
      <c r="AI14" s="27"/>
    </row>
    <row r="15" s="26" customFormat="1" ht="51" customHeight="1" spans="1:35">
      <c r="A15" s="74" t="s">
        <v>58</v>
      </c>
      <c r="B15" s="74"/>
      <c r="C15" s="74"/>
      <c r="D15" s="74"/>
      <c r="E15" s="74"/>
      <c r="F15" s="74"/>
      <c r="G15" s="70">
        <f>SUM(G16:G21)</f>
        <v>2699</v>
      </c>
      <c r="H15" s="70">
        <f t="shared" ref="H15:M15" si="4">H16+H17+H18+H19</f>
        <v>0</v>
      </c>
      <c r="I15" s="70">
        <f t="shared" si="4"/>
        <v>115</v>
      </c>
      <c r="J15" s="70">
        <f t="shared" si="4"/>
        <v>500</v>
      </c>
      <c r="K15" s="70">
        <f t="shared" si="4"/>
        <v>1881</v>
      </c>
      <c r="L15" s="70">
        <v>203</v>
      </c>
      <c r="M15" s="70">
        <f t="shared" si="4"/>
        <v>0</v>
      </c>
      <c r="N15" s="115"/>
      <c r="O15" s="115"/>
      <c r="P15" s="115"/>
      <c r="Q15" s="103">
        <f>SUM(Q16:Q20)</f>
        <v>492.1</v>
      </c>
      <c r="R15" s="106">
        <f t="shared" si="2"/>
        <v>2206.9</v>
      </c>
      <c r="S15" s="130">
        <f t="shared" si="3"/>
        <v>0.182326787699148</v>
      </c>
      <c r="T15" s="84"/>
      <c r="U15" s="84"/>
      <c r="V15" s="84"/>
      <c r="W15" s="132"/>
      <c r="X15" s="132"/>
      <c r="Y15" s="132"/>
      <c r="Z15" s="132"/>
      <c r="AA15" s="132"/>
      <c r="AB15" s="132"/>
      <c r="AC15" s="132"/>
      <c r="AD15" s="132"/>
      <c r="AE15" s="132"/>
      <c r="AF15" s="132"/>
      <c r="AG15" s="132"/>
      <c r="AH15" s="132"/>
      <c r="AI15" s="132"/>
    </row>
    <row r="16" s="24" customFormat="1" ht="252" customHeight="1" spans="1:35">
      <c r="A16" s="76">
        <v>4</v>
      </c>
      <c r="B16" s="42" t="s">
        <v>59</v>
      </c>
      <c r="C16" s="42" t="s">
        <v>41</v>
      </c>
      <c r="D16" s="42" t="s">
        <v>42</v>
      </c>
      <c r="E16" s="42" t="s">
        <v>43</v>
      </c>
      <c r="F16" s="80" t="s">
        <v>60</v>
      </c>
      <c r="G16" s="78">
        <v>400</v>
      </c>
      <c r="H16" s="79"/>
      <c r="I16" s="79"/>
      <c r="J16" s="79">
        <v>400</v>
      </c>
      <c r="K16" s="79"/>
      <c r="L16" s="79"/>
      <c r="M16" s="79"/>
      <c r="N16" s="42" t="s">
        <v>45</v>
      </c>
      <c r="O16" s="42" t="s">
        <v>56</v>
      </c>
      <c r="P16" s="42" t="s">
        <v>47</v>
      </c>
      <c r="Q16" s="106">
        <v>312.3</v>
      </c>
      <c r="R16" s="106">
        <f t="shared" si="2"/>
        <v>87.7</v>
      </c>
      <c r="S16" s="130">
        <f t="shared" si="3"/>
        <v>0.78075</v>
      </c>
      <c r="T16" s="42" t="s">
        <v>61</v>
      </c>
      <c r="U16" s="42" t="s">
        <v>61</v>
      </c>
      <c r="V16" s="42"/>
      <c r="W16" s="131"/>
      <c r="X16" s="131"/>
      <c r="Y16" s="131"/>
      <c r="Z16" s="131"/>
      <c r="AA16" s="131"/>
      <c r="AB16" s="131"/>
      <c r="AC16" s="131"/>
      <c r="AD16" s="131"/>
      <c r="AE16" s="131"/>
      <c r="AF16" s="131"/>
      <c r="AG16" s="131"/>
      <c r="AH16" s="131"/>
      <c r="AI16" s="131"/>
    </row>
    <row r="17" s="27" customFormat="1" ht="277" customHeight="1" spans="1:35">
      <c r="A17" s="76">
        <v>5</v>
      </c>
      <c r="B17" s="81" t="s">
        <v>62</v>
      </c>
      <c r="C17" s="42" t="s">
        <v>41</v>
      </c>
      <c r="D17" s="42" t="s">
        <v>42</v>
      </c>
      <c r="E17" s="42" t="s">
        <v>43</v>
      </c>
      <c r="F17" s="82" t="s">
        <v>63</v>
      </c>
      <c r="G17" s="78">
        <v>100</v>
      </c>
      <c r="H17" s="79"/>
      <c r="I17" s="79"/>
      <c r="J17" s="79">
        <v>100</v>
      </c>
      <c r="K17" s="79"/>
      <c r="L17" s="79"/>
      <c r="M17" s="79"/>
      <c r="N17" s="42" t="s">
        <v>45</v>
      </c>
      <c r="O17" s="42" t="s">
        <v>56</v>
      </c>
      <c r="P17" s="42" t="s">
        <v>47</v>
      </c>
      <c r="Q17" s="106">
        <v>89.8</v>
      </c>
      <c r="R17" s="106">
        <f t="shared" si="2"/>
        <v>10.2</v>
      </c>
      <c r="S17" s="130">
        <f t="shared" si="3"/>
        <v>0.898</v>
      </c>
      <c r="T17" s="42" t="s">
        <v>61</v>
      </c>
      <c r="U17" s="42" t="s">
        <v>61</v>
      </c>
      <c r="V17" s="42"/>
      <c r="W17" s="131"/>
      <c r="X17" s="131"/>
      <c r="Y17" s="131"/>
      <c r="Z17" s="131"/>
      <c r="AA17" s="131"/>
      <c r="AB17" s="131"/>
      <c r="AC17" s="131"/>
      <c r="AD17" s="131"/>
      <c r="AE17" s="131"/>
      <c r="AF17" s="131"/>
      <c r="AG17" s="131"/>
      <c r="AH17" s="131"/>
      <c r="AI17" s="131"/>
    </row>
    <row r="18" s="28" customFormat="1" ht="193" customHeight="1" spans="1:45">
      <c r="A18" s="76">
        <v>6</v>
      </c>
      <c r="B18" s="83" t="s">
        <v>64</v>
      </c>
      <c r="C18" s="84" t="s">
        <v>41</v>
      </c>
      <c r="D18" s="84" t="s">
        <v>42</v>
      </c>
      <c r="E18" s="84" t="s">
        <v>41</v>
      </c>
      <c r="F18" s="85" t="s">
        <v>65</v>
      </c>
      <c r="G18" s="86">
        <v>1396</v>
      </c>
      <c r="H18" s="84"/>
      <c r="I18" s="84">
        <v>115</v>
      </c>
      <c r="J18" s="86"/>
      <c r="K18" s="86">
        <v>1281</v>
      </c>
      <c r="L18" s="86"/>
      <c r="M18" s="86"/>
      <c r="N18" s="42" t="s">
        <v>66</v>
      </c>
      <c r="O18" s="115"/>
      <c r="P18" s="115"/>
      <c r="Q18" s="106">
        <v>0</v>
      </c>
      <c r="R18" s="106">
        <f t="shared" si="2"/>
        <v>1396</v>
      </c>
      <c r="S18" s="130">
        <f t="shared" si="3"/>
        <v>0</v>
      </c>
      <c r="T18" s="84" t="s">
        <v>67</v>
      </c>
      <c r="U18" s="84" t="s">
        <v>68</v>
      </c>
      <c r="V18" s="84"/>
      <c r="AF18" s="31"/>
      <c r="AG18" s="31"/>
      <c r="AH18" s="31"/>
      <c r="AI18" s="31"/>
      <c r="AJ18" s="31"/>
      <c r="AK18" s="31"/>
      <c r="AL18" s="31"/>
      <c r="AM18" s="31"/>
      <c r="AN18" s="31"/>
      <c r="AO18" s="31"/>
      <c r="AP18" s="31"/>
      <c r="AQ18" s="31"/>
      <c r="AR18" s="31"/>
      <c r="AS18" s="31"/>
    </row>
    <row r="19" s="26" customFormat="1" ht="100" customHeight="1" spans="1:44">
      <c r="A19" s="76">
        <v>7</v>
      </c>
      <c r="B19" s="80" t="s">
        <v>69</v>
      </c>
      <c r="C19" s="80" t="s">
        <v>41</v>
      </c>
      <c r="D19" s="80" t="s">
        <v>42</v>
      </c>
      <c r="E19" s="80" t="s">
        <v>70</v>
      </c>
      <c r="F19" s="80" t="s">
        <v>71</v>
      </c>
      <c r="G19" s="86">
        <v>600</v>
      </c>
      <c r="H19" s="87"/>
      <c r="I19" s="87"/>
      <c r="J19" s="87"/>
      <c r="K19" s="87">
        <v>600</v>
      </c>
      <c r="L19" s="87"/>
      <c r="M19" s="87"/>
      <c r="N19" s="42" t="s">
        <v>66</v>
      </c>
      <c r="O19" s="115"/>
      <c r="P19" s="115"/>
      <c r="Q19" s="106">
        <v>0</v>
      </c>
      <c r="R19" s="106">
        <f t="shared" si="2"/>
        <v>600</v>
      </c>
      <c r="S19" s="130">
        <f t="shared" si="3"/>
        <v>0</v>
      </c>
      <c r="T19" s="84" t="s">
        <v>72</v>
      </c>
      <c r="U19" s="84" t="s">
        <v>72</v>
      </c>
      <c r="V19" s="133"/>
      <c r="W19" s="134"/>
      <c r="X19" s="134"/>
      <c r="Y19" s="134"/>
      <c r="Z19" s="134"/>
      <c r="AA19" s="134"/>
      <c r="AB19" s="134"/>
      <c r="AC19" s="134"/>
      <c r="AD19" s="134"/>
      <c r="AE19" s="132"/>
      <c r="AF19" s="132"/>
      <c r="AG19" s="132"/>
      <c r="AH19" s="132"/>
      <c r="AI19" s="132"/>
      <c r="AJ19" s="132"/>
      <c r="AK19" s="132"/>
      <c r="AL19" s="132"/>
      <c r="AM19" s="132"/>
      <c r="AN19" s="132"/>
      <c r="AO19" s="132"/>
      <c r="AP19" s="132"/>
      <c r="AQ19" s="132"/>
      <c r="AR19" s="132"/>
    </row>
    <row r="20" customFormat="1" ht="132" customHeight="1" spans="1:35">
      <c r="A20" s="76">
        <v>8</v>
      </c>
      <c r="B20" s="80" t="s">
        <v>73</v>
      </c>
      <c r="C20" s="80"/>
      <c r="D20" s="80"/>
      <c r="E20" s="80"/>
      <c r="F20" s="80" t="s">
        <v>74</v>
      </c>
      <c r="G20" s="86">
        <v>150</v>
      </c>
      <c r="H20" s="88"/>
      <c r="I20" s="88"/>
      <c r="J20" s="88"/>
      <c r="K20" s="88"/>
      <c r="L20" s="87">
        <v>150</v>
      </c>
      <c r="M20" s="88"/>
      <c r="N20" s="42" t="s">
        <v>45</v>
      </c>
      <c r="O20" s="42" t="s">
        <v>56</v>
      </c>
      <c r="P20" s="42" t="s">
        <v>47</v>
      </c>
      <c r="Q20" s="129">
        <v>90</v>
      </c>
      <c r="R20" s="106">
        <f t="shared" si="2"/>
        <v>60</v>
      </c>
      <c r="S20" s="130">
        <f t="shared" si="3"/>
        <v>0.6</v>
      </c>
      <c r="T20" s="42" t="s">
        <v>75</v>
      </c>
      <c r="U20" s="42" t="s">
        <v>76</v>
      </c>
      <c r="V20" s="135"/>
      <c r="W20" s="52"/>
      <c r="X20" s="52"/>
      <c r="Y20" s="52"/>
      <c r="Z20" s="52"/>
      <c r="AA20" s="52"/>
      <c r="AB20" s="52"/>
      <c r="AC20" s="52"/>
      <c r="AD20" s="52"/>
      <c r="AE20" s="52"/>
      <c r="AF20" s="52"/>
      <c r="AG20" s="52"/>
      <c r="AH20" s="52"/>
      <c r="AI20" s="52"/>
    </row>
    <row r="21" ht="137" customHeight="1" spans="1:22">
      <c r="A21" s="76">
        <v>9</v>
      </c>
      <c r="B21" s="80" t="s">
        <v>77</v>
      </c>
      <c r="C21" s="80"/>
      <c r="D21" s="80"/>
      <c r="E21" s="80"/>
      <c r="F21" s="80" t="s">
        <v>78</v>
      </c>
      <c r="G21" s="86">
        <v>53</v>
      </c>
      <c r="H21" s="88"/>
      <c r="I21" s="88"/>
      <c r="J21" s="88"/>
      <c r="K21" s="88"/>
      <c r="L21" s="87">
        <v>53</v>
      </c>
      <c r="M21" s="88"/>
      <c r="N21" s="42" t="s">
        <v>45</v>
      </c>
      <c r="O21" s="42" t="s">
        <v>46</v>
      </c>
      <c r="P21" s="42" t="s">
        <v>79</v>
      </c>
      <c r="Q21" s="136">
        <v>53</v>
      </c>
      <c r="R21" s="79">
        <f t="shared" si="2"/>
        <v>0</v>
      </c>
      <c r="S21" s="130">
        <f t="shared" si="3"/>
        <v>1</v>
      </c>
      <c r="T21" s="42" t="s">
        <v>75</v>
      </c>
      <c r="U21" s="42" t="s">
        <v>75</v>
      </c>
      <c r="V21" s="135"/>
    </row>
    <row r="22" s="27" customFormat="1" ht="42" customHeight="1" spans="1:22">
      <c r="A22" s="75" t="s">
        <v>80</v>
      </c>
      <c r="B22" s="75"/>
      <c r="C22" s="75"/>
      <c r="D22" s="75"/>
      <c r="E22" s="75"/>
      <c r="F22" s="75"/>
      <c r="G22" s="89">
        <f>G23+G24+G25+G26</f>
        <v>470</v>
      </c>
      <c r="H22" s="89">
        <f t="shared" ref="H22:M22" si="5">H23+H24+H25+H26</f>
        <v>264</v>
      </c>
      <c r="I22" s="89">
        <f t="shared" si="5"/>
        <v>0</v>
      </c>
      <c r="J22" s="89">
        <f t="shared" si="5"/>
        <v>206</v>
      </c>
      <c r="K22" s="89">
        <f t="shared" si="5"/>
        <v>0</v>
      </c>
      <c r="L22" s="89">
        <f t="shared" si="5"/>
        <v>0</v>
      </c>
      <c r="M22" s="89">
        <f t="shared" si="5"/>
        <v>0</v>
      </c>
      <c r="N22" s="115"/>
      <c r="O22" s="115"/>
      <c r="P22" s="115"/>
      <c r="Q22" s="103">
        <f>SUM(Q23:Q25)</f>
        <v>430</v>
      </c>
      <c r="R22" s="106">
        <f t="shared" si="2"/>
        <v>40</v>
      </c>
      <c r="S22" s="130">
        <f t="shared" si="3"/>
        <v>0.914893617021277</v>
      </c>
      <c r="T22" s="42"/>
      <c r="U22" s="42"/>
      <c r="V22" s="42"/>
    </row>
    <row r="23" s="24" customFormat="1" ht="196" customHeight="1" spans="1:35">
      <c r="A23" s="76">
        <v>10</v>
      </c>
      <c r="B23" s="42" t="s">
        <v>81</v>
      </c>
      <c r="C23" s="42" t="s">
        <v>41</v>
      </c>
      <c r="D23" s="42" t="s">
        <v>42</v>
      </c>
      <c r="E23" s="42" t="s">
        <v>43</v>
      </c>
      <c r="F23" s="80" t="s">
        <v>82</v>
      </c>
      <c r="G23" s="78">
        <f>H23+J23</f>
        <v>120</v>
      </c>
      <c r="H23" s="79"/>
      <c r="I23" s="79"/>
      <c r="J23" s="79">
        <v>120</v>
      </c>
      <c r="K23" s="79"/>
      <c r="L23" s="79"/>
      <c r="M23" s="79"/>
      <c r="N23" s="42" t="s">
        <v>45</v>
      </c>
      <c r="O23" s="42" t="s">
        <v>46</v>
      </c>
      <c r="P23" s="42" t="s">
        <v>79</v>
      </c>
      <c r="Q23" s="79">
        <v>120</v>
      </c>
      <c r="R23" s="79">
        <f t="shared" si="2"/>
        <v>0</v>
      </c>
      <c r="S23" s="130">
        <f t="shared" si="3"/>
        <v>1</v>
      </c>
      <c r="T23" s="42" t="s">
        <v>83</v>
      </c>
      <c r="U23" s="42" t="s">
        <v>83</v>
      </c>
      <c r="V23" s="42"/>
      <c r="W23" s="131"/>
      <c r="X23" s="131"/>
      <c r="Y23" s="131"/>
      <c r="Z23" s="131"/>
      <c r="AA23" s="131"/>
      <c r="AB23" s="131"/>
      <c r="AC23" s="131"/>
      <c r="AD23" s="131"/>
      <c r="AE23" s="131"/>
      <c r="AF23" s="131"/>
      <c r="AG23" s="131"/>
      <c r="AH23" s="131"/>
      <c r="AI23" s="131"/>
    </row>
    <row r="24" s="24" customFormat="1" ht="177" customHeight="1" spans="1:35">
      <c r="A24" s="76">
        <v>11</v>
      </c>
      <c r="B24" s="42" t="s">
        <v>84</v>
      </c>
      <c r="C24" s="42" t="s">
        <v>41</v>
      </c>
      <c r="D24" s="42" t="s">
        <v>42</v>
      </c>
      <c r="E24" s="42" t="s">
        <v>43</v>
      </c>
      <c r="F24" s="77" t="s">
        <v>85</v>
      </c>
      <c r="G24" s="78">
        <v>250</v>
      </c>
      <c r="H24" s="79">
        <v>164</v>
      </c>
      <c r="I24" s="79"/>
      <c r="J24" s="79">
        <v>86</v>
      </c>
      <c r="K24" s="79"/>
      <c r="L24" s="79"/>
      <c r="M24" s="79"/>
      <c r="N24" s="42" t="s">
        <v>45</v>
      </c>
      <c r="O24" s="42" t="s">
        <v>46</v>
      </c>
      <c r="P24" s="42" t="s">
        <v>79</v>
      </c>
      <c r="Q24" s="79">
        <v>250</v>
      </c>
      <c r="R24" s="79">
        <f t="shared" si="2"/>
        <v>0</v>
      </c>
      <c r="S24" s="130">
        <f t="shared" si="3"/>
        <v>1</v>
      </c>
      <c r="T24" s="42" t="s">
        <v>83</v>
      </c>
      <c r="U24" s="42" t="s">
        <v>83</v>
      </c>
      <c r="V24" s="42"/>
      <c r="W24" s="131"/>
      <c r="X24" s="131"/>
      <c r="Y24" s="131"/>
      <c r="Z24" s="131"/>
      <c r="AA24" s="131"/>
      <c r="AB24" s="131"/>
      <c r="AC24" s="131"/>
      <c r="AD24" s="131"/>
      <c r="AE24" s="131"/>
      <c r="AF24" s="131"/>
      <c r="AG24" s="131"/>
      <c r="AH24" s="131"/>
      <c r="AI24" s="131"/>
    </row>
    <row r="25" s="24" customFormat="1" ht="108" customHeight="1" spans="1:35">
      <c r="A25" s="76">
        <v>12</v>
      </c>
      <c r="B25" s="42" t="s">
        <v>86</v>
      </c>
      <c r="C25" s="42" t="s">
        <v>41</v>
      </c>
      <c r="D25" s="42" t="s">
        <v>42</v>
      </c>
      <c r="E25" s="42" t="s">
        <v>43</v>
      </c>
      <c r="F25" s="77" t="s">
        <v>87</v>
      </c>
      <c r="G25" s="79">
        <v>60</v>
      </c>
      <c r="H25" s="79">
        <v>60</v>
      </c>
      <c r="I25" s="79"/>
      <c r="J25" s="79"/>
      <c r="K25" s="79"/>
      <c r="L25" s="79"/>
      <c r="M25" s="79"/>
      <c r="N25" s="42" t="s">
        <v>45</v>
      </c>
      <c r="O25" s="42" t="s">
        <v>46</v>
      </c>
      <c r="P25" s="42" t="s">
        <v>79</v>
      </c>
      <c r="Q25" s="79">
        <v>60</v>
      </c>
      <c r="R25" s="79">
        <f t="shared" si="2"/>
        <v>0</v>
      </c>
      <c r="S25" s="130">
        <f t="shared" si="3"/>
        <v>1</v>
      </c>
      <c r="T25" s="42" t="s">
        <v>83</v>
      </c>
      <c r="U25" s="42" t="s">
        <v>83</v>
      </c>
      <c r="V25" s="42"/>
      <c r="W25" s="137"/>
      <c r="X25" s="137"/>
      <c r="Y25" s="137"/>
      <c r="Z25" s="137"/>
      <c r="AA25" s="137"/>
      <c r="AB25" s="137"/>
      <c r="AC25" s="137"/>
      <c r="AD25" s="137"/>
      <c r="AE25" s="137"/>
      <c r="AF25" s="137"/>
      <c r="AG25" s="137"/>
      <c r="AH25" s="137"/>
      <c r="AI25" s="137"/>
    </row>
    <row r="26" s="24" customFormat="1" ht="279" customHeight="1" spans="1:35">
      <c r="A26" s="76">
        <v>13</v>
      </c>
      <c r="B26" s="42" t="s">
        <v>88</v>
      </c>
      <c r="C26" s="42" t="s">
        <v>41</v>
      </c>
      <c r="D26" s="42" t="s">
        <v>42</v>
      </c>
      <c r="E26" s="42" t="s">
        <v>43</v>
      </c>
      <c r="F26" s="77" t="s">
        <v>89</v>
      </c>
      <c r="G26" s="78">
        <v>40</v>
      </c>
      <c r="H26" s="79">
        <v>40</v>
      </c>
      <c r="I26" s="79"/>
      <c r="J26" s="79"/>
      <c r="K26" s="79"/>
      <c r="L26" s="79"/>
      <c r="M26" s="79"/>
      <c r="N26" s="42" t="s">
        <v>45</v>
      </c>
      <c r="O26" s="42" t="s">
        <v>46</v>
      </c>
      <c r="P26" s="42" t="s">
        <v>79</v>
      </c>
      <c r="Q26" s="79">
        <v>40</v>
      </c>
      <c r="R26" s="79">
        <f t="shared" si="2"/>
        <v>0</v>
      </c>
      <c r="S26" s="130">
        <f t="shared" si="3"/>
        <v>1</v>
      </c>
      <c r="T26" s="42" t="s">
        <v>83</v>
      </c>
      <c r="U26" s="42" t="s">
        <v>83</v>
      </c>
      <c r="V26" s="42"/>
      <c r="W26" s="131"/>
      <c r="X26" s="131"/>
      <c r="Y26" s="131"/>
      <c r="Z26" s="131"/>
      <c r="AA26" s="131"/>
      <c r="AB26" s="131"/>
      <c r="AC26" s="131"/>
      <c r="AD26" s="131"/>
      <c r="AE26" s="131"/>
      <c r="AF26" s="131"/>
      <c r="AG26" s="131"/>
      <c r="AH26" s="131"/>
      <c r="AI26" s="131"/>
    </row>
    <row r="27" s="24" customFormat="1" ht="43" customHeight="1" spans="1:35">
      <c r="A27" s="75" t="s">
        <v>90</v>
      </c>
      <c r="B27" s="75"/>
      <c r="C27" s="75"/>
      <c r="D27" s="75"/>
      <c r="E27" s="75"/>
      <c r="F27" s="75"/>
      <c r="G27" s="89">
        <f>G28+G29+G30+G31+G32+G33+G34+G35</f>
        <v>581</v>
      </c>
      <c r="H27" s="89">
        <f t="shared" ref="H27:R27" si="6">H28+H29+H30+H31+H32+H33+H34+H35</f>
        <v>122</v>
      </c>
      <c r="I27" s="89">
        <f t="shared" si="6"/>
        <v>0</v>
      </c>
      <c r="J27" s="89">
        <f t="shared" si="6"/>
        <v>459</v>
      </c>
      <c r="K27" s="89">
        <f t="shared" si="6"/>
        <v>0</v>
      </c>
      <c r="L27" s="89">
        <f t="shared" si="6"/>
        <v>0</v>
      </c>
      <c r="M27" s="89">
        <f t="shared" si="6"/>
        <v>0</v>
      </c>
      <c r="N27" s="89"/>
      <c r="O27" s="89"/>
      <c r="P27" s="89"/>
      <c r="Q27" s="138">
        <f t="shared" si="6"/>
        <v>424.5</v>
      </c>
      <c r="R27" s="138">
        <f t="shared" si="6"/>
        <v>156.5</v>
      </c>
      <c r="S27" s="130">
        <f t="shared" si="3"/>
        <v>0.730636833046472</v>
      </c>
      <c r="T27" s="42"/>
      <c r="U27" s="42"/>
      <c r="V27" s="42"/>
      <c r="W27" s="131"/>
      <c r="X27" s="131"/>
      <c r="Y27" s="131"/>
      <c r="Z27" s="131"/>
      <c r="AA27" s="131"/>
      <c r="AB27" s="131"/>
      <c r="AC27" s="131"/>
      <c r="AD27" s="131"/>
      <c r="AE27" s="131"/>
      <c r="AF27" s="131"/>
      <c r="AG27" s="131"/>
      <c r="AH27" s="131"/>
      <c r="AI27" s="131"/>
    </row>
    <row r="28" s="29" customFormat="1" ht="195" customHeight="1" spans="1:35">
      <c r="A28" s="90">
        <v>14</v>
      </c>
      <c r="B28" s="77" t="s">
        <v>91</v>
      </c>
      <c r="C28" s="91" t="s">
        <v>41</v>
      </c>
      <c r="D28" s="91" t="s">
        <v>42</v>
      </c>
      <c r="E28" s="91" t="s">
        <v>92</v>
      </c>
      <c r="F28" s="77" t="s">
        <v>93</v>
      </c>
      <c r="G28" s="92">
        <v>16</v>
      </c>
      <c r="H28" s="93"/>
      <c r="I28" s="93"/>
      <c r="J28" s="93">
        <v>16</v>
      </c>
      <c r="K28" s="93"/>
      <c r="L28" s="93"/>
      <c r="M28" s="93"/>
      <c r="N28" s="42" t="s">
        <v>45</v>
      </c>
      <c r="O28" s="115"/>
      <c r="P28" s="115"/>
      <c r="Q28" s="106">
        <v>8</v>
      </c>
      <c r="R28" s="106">
        <f t="shared" si="2"/>
        <v>8</v>
      </c>
      <c r="S28" s="130">
        <f t="shared" si="3"/>
        <v>0.5</v>
      </c>
      <c r="T28" s="91" t="s">
        <v>48</v>
      </c>
      <c r="U28" s="91" t="s">
        <v>83</v>
      </c>
      <c r="V28" s="91" t="s">
        <v>94</v>
      </c>
      <c r="W28" s="1"/>
      <c r="X28" s="1"/>
      <c r="Y28" s="1"/>
      <c r="Z28" s="1"/>
      <c r="AA28" s="1"/>
      <c r="AB28" s="1"/>
      <c r="AC28" s="1"/>
      <c r="AD28" s="1"/>
      <c r="AE28" s="1"/>
      <c r="AF28" s="1"/>
      <c r="AG28" s="1"/>
      <c r="AH28" s="1"/>
      <c r="AI28" s="1"/>
    </row>
    <row r="29" s="29" customFormat="1" ht="153" customHeight="1" spans="1:35">
      <c r="A29" s="90">
        <v>15</v>
      </c>
      <c r="B29" s="77" t="s">
        <v>95</v>
      </c>
      <c r="C29" s="91" t="s">
        <v>41</v>
      </c>
      <c r="D29" s="91" t="s">
        <v>42</v>
      </c>
      <c r="E29" s="91" t="s">
        <v>92</v>
      </c>
      <c r="F29" s="77" t="s">
        <v>96</v>
      </c>
      <c r="G29" s="92">
        <v>23</v>
      </c>
      <c r="H29" s="93"/>
      <c r="I29" s="93"/>
      <c r="J29" s="93">
        <v>23</v>
      </c>
      <c r="K29" s="93"/>
      <c r="L29" s="93"/>
      <c r="M29" s="93"/>
      <c r="N29" s="42" t="s">
        <v>45</v>
      </c>
      <c r="O29" s="115"/>
      <c r="P29" s="115"/>
      <c r="Q29" s="106">
        <v>11.5</v>
      </c>
      <c r="R29" s="106">
        <f t="shared" si="2"/>
        <v>11.5</v>
      </c>
      <c r="S29" s="130">
        <f t="shared" si="3"/>
        <v>0.5</v>
      </c>
      <c r="T29" s="91" t="s">
        <v>48</v>
      </c>
      <c r="U29" s="91" t="s">
        <v>83</v>
      </c>
      <c r="V29" s="91"/>
      <c r="W29" s="1"/>
      <c r="X29" s="1"/>
      <c r="Y29" s="1"/>
      <c r="Z29" s="1"/>
      <c r="AA29" s="1"/>
      <c r="AB29" s="1"/>
      <c r="AC29" s="1"/>
      <c r="AD29" s="1"/>
      <c r="AE29" s="1"/>
      <c r="AF29" s="1"/>
      <c r="AG29" s="1"/>
      <c r="AH29" s="1"/>
      <c r="AI29" s="1"/>
    </row>
    <row r="30" s="29" customFormat="1" ht="147" customHeight="1" spans="1:35">
      <c r="A30" s="90">
        <v>16</v>
      </c>
      <c r="B30" s="77" t="s">
        <v>97</v>
      </c>
      <c r="C30" s="91" t="s">
        <v>41</v>
      </c>
      <c r="D30" s="91" t="s">
        <v>42</v>
      </c>
      <c r="E30" s="91" t="s">
        <v>98</v>
      </c>
      <c r="F30" s="77" t="s">
        <v>99</v>
      </c>
      <c r="G30" s="92">
        <v>72</v>
      </c>
      <c r="H30" s="93">
        <v>21</v>
      </c>
      <c r="I30" s="93"/>
      <c r="J30" s="93">
        <v>51</v>
      </c>
      <c r="K30" s="93"/>
      <c r="L30" s="93"/>
      <c r="M30" s="93"/>
      <c r="N30" s="42" t="s">
        <v>45</v>
      </c>
      <c r="O30" s="42" t="s">
        <v>56</v>
      </c>
      <c r="P30" s="42" t="s">
        <v>47</v>
      </c>
      <c r="Q30" s="106">
        <v>45</v>
      </c>
      <c r="R30" s="106">
        <f t="shared" si="2"/>
        <v>27</v>
      </c>
      <c r="S30" s="130">
        <f t="shared" si="3"/>
        <v>0.625</v>
      </c>
      <c r="T30" s="91" t="s">
        <v>48</v>
      </c>
      <c r="U30" s="91" t="s">
        <v>83</v>
      </c>
      <c r="V30" s="91"/>
      <c r="W30" s="1"/>
      <c r="X30" s="1"/>
      <c r="Y30" s="1"/>
      <c r="Z30" s="1"/>
      <c r="AA30" s="1"/>
      <c r="AB30" s="1"/>
      <c r="AC30" s="1"/>
      <c r="AD30" s="1"/>
      <c r="AE30" s="1"/>
      <c r="AF30" s="1"/>
      <c r="AG30" s="1"/>
      <c r="AH30" s="1"/>
      <c r="AI30" s="1"/>
    </row>
    <row r="31" s="29" customFormat="1" ht="149" customHeight="1" spans="1:35">
      <c r="A31" s="90">
        <v>17</v>
      </c>
      <c r="B31" s="77" t="s">
        <v>100</v>
      </c>
      <c r="C31" s="91" t="s">
        <v>41</v>
      </c>
      <c r="D31" s="91" t="s">
        <v>42</v>
      </c>
      <c r="E31" s="91" t="s">
        <v>101</v>
      </c>
      <c r="F31" s="77" t="s">
        <v>102</v>
      </c>
      <c r="G31" s="92">
        <v>70</v>
      </c>
      <c r="H31" s="93">
        <v>21</v>
      </c>
      <c r="I31" s="93"/>
      <c r="J31" s="93">
        <v>49</v>
      </c>
      <c r="K31" s="93"/>
      <c r="L31" s="93"/>
      <c r="M31" s="93"/>
      <c r="N31" s="42" t="s">
        <v>45</v>
      </c>
      <c r="O31" s="42" t="s">
        <v>56</v>
      </c>
      <c r="P31" s="42" t="s">
        <v>47</v>
      </c>
      <c r="Q31" s="106">
        <v>40</v>
      </c>
      <c r="R31" s="106">
        <f t="shared" si="2"/>
        <v>30</v>
      </c>
      <c r="S31" s="130">
        <f t="shared" si="3"/>
        <v>0.571428571428571</v>
      </c>
      <c r="T31" s="91" t="s">
        <v>48</v>
      </c>
      <c r="U31" s="91" t="s">
        <v>83</v>
      </c>
      <c r="V31" s="91"/>
      <c r="W31" s="1"/>
      <c r="X31" s="1"/>
      <c r="Y31" s="1"/>
      <c r="Z31" s="1"/>
      <c r="AA31" s="1"/>
      <c r="AB31" s="1"/>
      <c r="AC31" s="1"/>
      <c r="AD31" s="1"/>
      <c r="AE31" s="1"/>
      <c r="AF31" s="1"/>
      <c r="AG31" s="1"/>
      <c r="AH31" s="1"/>
      <c r="AI31" s="1"/>
    </row>
    <row r="32" s="29" customFormat="1" ht="140" customHeight="1" spans="1:35">
      <c r="A32" s="90">
        <v>18</v>
      </c>
      <c r="B32" s="91" t="s">
        <v>103</v>
      </c>
      <c r="C32" s="91" t="s">
        <v>41</v>
      </c>
      <c r="D32" s="91" t="s">
        <v>42</v>
      </c>
      <c r="E32" s="91" t="s">
        <v>104</v>
      </c>
      <c r="F32" s="77" t="s">
        <v>105</v>
      </c>
      <c r="G32" s="92">
        <v>100</v>
      </c>
      <c r="H32" s="93">
        <v>20</v>
      </c>
      <c r="I32" s="93"/>
      <c r="J32" s="93">
        <v>80</v>
      </c>
      <c r="K32" s="93"/>
      <c r="L32" s="93"/>
      <c r="M32" s="93"/>
      <c r="N32" s="42" t="s">
        <v>45</v>
      </c>
      <c r="O32" s="42" t="s">
        <v>56</v>
      </c>
      <c r="P32" s="42" t="s">
        <v>47</v>
      </c>
      <c r="Q32" s="106">
        <v>80</v>
      </c>
      <c r="R32" s="106">
        <f t="shared" si="2"/>
        <v>20</v>
      </c>
      <c r="S32" s="130">
        <f t="shared" si="3"/>
        <v>0.8</v>
      </c>
      <c r="T32" s="91" t="s">
        <v>48</v>
      </c>
      <c r="U32" s="91" t="s">
        <v>83</v>
      </c>
      <c r="V32" s="91"/>
      <c r="W32" s="1"/>
      <c r="X32" s="1"/>
      <c r="Y32" s="1"/>
      <c r="Z32" s="1"/>
      <c r="AA32" s="1"/>
      <c r="AB32" s="1"/>
      <c r="AC32" s="1"/>
      <c r="AD32" s="1"/>
      <c r="AE32" s="1"/>
      <c r="AF32" s="1"/>
      <c r="AG32" s="1"/>
      <c r="AH32" s="1"/>
      <c r="AI32" s="1"/>
    </row>
    <row r="33" s="29" customFormat="1" ht="146" customHeight="1" spans="1:35">
      <c r="A33" s="90">
        <v>19</v>
      </c>
      <c r="B33" s="91" t="s">
        <v>106</v>
      </c>
      <c r="C33" s="91" t="s">
        <v>41</v>
      </c>
      <c r="D33" s="91" t="s">
        <v>42</v>
      </c>
      <c r="E33" s="91" t="s">
        <v>104</v>
      </c>
      <c r="F33" s="77" t="s">
        <v>107</v>
      </c>
      <c r="G33" s="92">
        <v>100</v>
      </c>
      <c r="H33" s="93">
        <v>20</v>
      </c>
      <c r="I33" s="93"/>
      <c r="J33" s="93">
        <v>80</v>
      </c>
      <c r="K33" s="93"/>
      <c r="L33" s="93"/>
      <c r="M33" s="93"/>
      <c r="N33" s="42" t="s">
        <v>45</v>
      </c>
      <c r="O33" s="42" t="s">
        <v>56</v>
      </c>
      <c r="P33" s="42" t="s">
        <v>47</v>
      </c>
      <c r="Q33" s="106">
        <v>80</v>
      </c>
      <c r="R33" s="106">
        <f t="shared" si="2"/>
        <v>20</v>
      </c>
      <c r="S33" s="130">
        <f t="shared" si="3"/>
        <v>0.8</v>
      </c>
      <c r="T33" s="91" t="s">
        <v>48</v>
      </c>
      <c r="U33" s="91" t="s">
        <v>83</v>
      </c>
      <c r="V33" s="91"/>
      <c r="W33" s="1"/>
      <c r="X33" s="1"/>
      <c r="Y33" s="1"/>
      <c r="Z33" s="1"/>
      <c r="AA33" s="1"/>
      <c r="AB33" s="1"/>
      <c r="AC33" s="1"/>
      <c r="AD33" s="1"/>
      <c r="AE33" s="1"/>
      <c r="AF33" s="1"/>
      <c r="AG33" s="1"/>
      <c r="AH33" s="1"/>
      <c r="AI33" s="1"/>
    </row>
    <row r="34" s="29" customFormat="1" ht="150" customHeight="1" spans="1:35">
      <c r="A34" s="90">
        <v>20</v>
      </c>
      <c r="B34" s="91" t="s">
        <v>108</v>
      </c>
      <c r="C34" s="91" t="s">
        <v>41</v>
      </c>
      <c r="D34" s="91" t="s">
        <v>42</v>
      </c>
      <c r="E34" s="91" t="s">
        <v>104</v>
      </c>
      <c r="F34" s="77" t="s">
        <v>109</v>
      </c>
      <c r="G34" s="92">
        <v>100</v>
      </c>
      <c r="H34" s="93">
        <v>20</v>
      </c>
      <c r="I34" s="93"/>
      <c r="J34" s="93">
        <v>80</v>
      </c>
      <c r="K34" s="93"/>
      <c r="L34" s="93"/>
      <c r="M34" s="93"/>
      <c r="N34" s="42" t="s">
        <v>45</v>
      </c>
      <c r="O34" s="42" t="s">
        <v>56</v>
      </c>
      <c r="P34" s="42" t="s">
        <v>47</v>
      </c>
      <c r="Q34" s="106">
        <v>80</v>
      </c>
      <c r="R34" s="106">
        <f t="shared" si="2"/>
        <v>20</v>
      </c>
      <c r="S34" s="130">
        <f t="shared" si="3"/>
        <v>0.8</v>
      </c>
      <c r="T34" s="91" t="s">
        <v>48</v>
      </c>
      <c r="U34" s="91" t="s">
        <v>83</v>
      </c>
      <c r="V34" s="91"/>
      <c r="W34" s="1"/>
      <c r="X34" s="1"/>
      <c r="Y34" s="1"/>
      <c r="Z34" s="1"/>
      <c r="AA34" s="1"/>
      <c r="AB34" s="1"/>
      <c r="AC34" s="1"/>
      <c r="AD34" s="1"/>
      <c r="AE34" s="1"/>
      <c r="AF34" s="1"/>
      <c r="AG34" s="1"/>
      <c r="AH34" s="1"/>
      <c r="AI34" s="1"/>
    </row>
    <row r="35" s="29" customFormat="1" ht="145" customHeight="1" spans="1:35">
      <c r="A35" s="90">
        <v>21</v>
      </c>
      <c r="B35" s="91" t="s">
        <v>110</v>
      </c>
      <c r="C35" s="91" t="s">
        <v>41</v>
      </c>
      <c r="D35" s="91" t="s">
        <v>42</v>
      </c>
      <c r="E35" s="91" t="s">
        <v>104</v>
      </c>
      <c r="F35" s="77" t="s">
        <v>111</v>
      </c>
      <c r="G35" s="92">
        <f t="shared" ref="G35:G40" si="7">H35+J35</f>
        <v>100</v>
      </c>
      <c r="H35" s="93">
        <v>20</v>
      </c>
      <c r="I35" s="93"/>
      <c r="J35" s="93">
        <v>80</v>
      </c>
      <c r="K35" s="93"/>
      <c r="L35" s="93"/>
      <c r="M35" s="93"/>
      <c r="N35" s="42" t="s">
        <v>45</v>
      </c>
      <c r="O35" s="42" t="s">
        <v>56</v>
      </c>
      <c r="P35" s="42" t="s">
        <v>47</v>
      </c>
      <c r="Q35" s="106">
        <v>80</v>
      </c>
      <c r="R35" s="106">
        <f t="shared" si="2"/>
        <v>20</v>
      </c>
      <c r="S35" s="130">
        <f t="shared" si="3"/>
        <v>0.8</v>
      </c>
      <c r="T35" s="91" t="s">
        <v>48</v>
      </c>
      <c r="U35" s="91" t="s">
        <v>83</v>
      </c>
      <c r="V35" s="91"/>
      <c r="W35" s="1"/>
      <c r="X35" s="1"/>
      <c r="Y35" s="1"/>
      <c r="Z35" s="1"/>
      <c r="AA35" s="1"/>
      <c r="AB35" s="1"/>
      <c r="AC35" s="1"/>
      <c r="AD35" s="1"/>
      <c r="AE35" s="1"/>
      <c r="AF35" s="1"/>
      <c r="AG35" s="1"/>
      <c r="AH35" s="1"/>
      <c r="AI35" s="1"/>
    </row>
    <row r="36" s="26" customFormat="1" ht="42" customHeight="1" spans="1:35">
      <c r="A36" s="94" t="s">
        <v>112</v>
      </c>
      <c r="B36" s="94"/>
      <c r="C36" s="94"/>
      <c r="D36" s="94"/>
      <c r="E36" s="94"/>
      <c r="F36" s="94"/>
      <c r="G36" s="70">
        <f>SUM(G37:G41)</f>
        <v>876</v>
      </c>
      <c r="H36" s="70">
        <f t="shared" ref="H36:M36" si="8">SUM(H37:H41)</f>
        <v>660</v>
      </c>
      <c r="I36" s="70">
        <f t="shared" si="8"/>
        <v>0</v>
      </c>
      <c r="J36" s="70">
        <f t="shared" si="8"/>
        <v>0</v>
      </c>
      <c r="K36" s="70">
        <f t="shared" si="8"/>
        <v>216</v>
      </c>
      <c r="L36" s="70">
        <f t="shared" si="8"/>
        <v>0</v>
      </c>
      <c r="M36" s="70">
        <f t="shared" si="8"/>
        <v>0</v>
      </c>
      <c r="N36" s="115"/>
      <c r="O36" s="115"/>
      <c r="P36" s="115"/>
      <c r="Q36" s="103">
        <f>SUM(Q37:Q39)</f>
        <v>730</v>
      </c>
      <c r="R36" s="106">
        <f t="shared" si="2"/>
        <v>146</v>
      </c>
      <c r="S36" s="130">
        <f t="shared" si="3"/>
        <v>0.833333333333333</v>
      </c>
      <c r="T36" s="84"/>
      <c r="U36" s="84"/>
      <c r="V36" s="84"/>
      <c r="W36" s="132"/>
      <c r="X36" s="132"/>
      <c r="Y36" s="132"/>
      <c r="Z36" s="132"/>
      <c r="AA36" s="132"/>
      <c r="AB36" s="132"/>
      <c r="AC36" s="132"/>
      <c r="AD36" s="132"/>
      <c r="AE36" s="132"/>
      <c r="AF36" s="132"/>
      <c r="AG36" s="132"/>
      <c r="AH36" s="132"/>
      <c r="AI36" s="132"/>
    </row>
    <row r="37" s="27" customFormat="1" ht="180" customHeight="1" spans="1:35">
      <c r="A37" s="76">
        <v>22</v>
      </c>
      <c r="B37" s="80" t="s">
        <v>113</v>
      </c>
      <c r="C37" s="80" t="s">
        <v>41</v>
      </c>
      <c r="D37" s="80" t="s">
        <v>42</v>
      </c>
      <c r="E37" s="42" t="s">
        <v>114</v>
      </c>
      <c r="F37" s="80" t="s">
        <v>115</v>
      </c>
      <c r="G37" s="79">
        <f t="shared" si="7"/>
        <v>280</v>
      </c>
      <c r="H37" s="79">
        <v>280</v>
      </c>
      <c r="I37" s="79"/>
      <c r="J37" s="79"/>
      <c r="K37" s="79"/>
      <c r="L37" s="79"/>
      <c r="M37" s="79"/>
      <c r="N37" s="42" t="s">
        <v>45</v>
      </c>
      <c r="O37" s="42" t="s">
        <v>46</v>
      </c>
      <c r="P37" s="42" t="s">
        <v>79</v>
      </c>
      <c r="Q37" s="129">
        <v>280</v>
      </c>
      <c r="R37" s="106">
        <f t="shared" si="2"/>
        <v>0</v>
      </c>
      <c r="S37" s="130">
        <f t="shared" si="3"/>
        <v>1</v>
      </c>
      <c r="T37" s="42" t="s">
        <v>116</v>
      </c>
      <c r="U37" s="42" t="s">
        <v>117</v>
      </c>
      <c r="V37" s="42"/>
      <c r="W37" s="131"/>
      <c r="X37" s="131"/>
      <c r="Y37" s="131"/>
      <c r="Z37" s="131"/>
      <c r="AA37" s="131"/>
      <c r="AB37" s="131"/>
      <c r="AC37" s="131"/>
      <c r="AD37" s="131"/>
      <c r="AE37" s="131"/>
      <c r="AF37" s="131"/>
      <c r="AG37" s="131"/>
      <c r="AH37" s="131"/>
      <c r="AI37" s="131"/>
    </row>
    <row r="38" s="27" customFormat="1" ht="222" customHeight="1" spans="1:35">
      <c r="A38" s="76">
        <v>23</v>
      </c>
      <c r="B38" s="81" t="s">
        <v>118</v>
      </c>
      <c r="C38" s="42" t="s">
        <v>41</v>
      </c>
      <c r="D38" s="42" t="s">
        <v>42</v>
      </c>
      <c r="E38" s="42" t="s">
        <v>119</v>
      </c>
      <c r="F38" s="80" t="s">
        <v>120</v>
      </c>
      <c r="G38" s="78">
        <f t="shared" si="7"/>
        <v>350</v>
      </c>
      <c r="H38" s="79">
        <v>350</v>
      </c>
      <c r="I38" s="79"/>
      <c r="J38" s="79"/>
      <c r="K38" s="79"/>
      <c r="L38" s="79"/>
      <c r="M38" s="79"/>
      <c r="N38" s="42" t="s">
        <v>45</v>
      </c>
      <c r="O38" s="42" t="s">
        <v>46</v>
      </c>
      <c r="P38" s="42" t="s">
        <v>79</v>
      </c>
      <c r="Q38" s="129">
        <v>350</v>
      </c>
      <c r="R38" s="106">
        <f t="shared" si="2"/>
        <v>0</v>
      </c>
      <c r="S38" s="130">
        <f t="shared" si="3"/>
        <v>1</v>
      </c>
      <c r="T38" s="42" t="s">
        <v>116</v>
      </c>
      <c r="U38" s="42" t="s">
        <v>121</v>
      </c>
      <c r="V38" s="42"/>
      <c r="W38" s="131"/>
      <c r="X38" s="131"/>
      <c r="Y38" s="131"/>
      <c r="Z38" s="131"/>
      <c r="AA38" s="131"/>
      <c r="AB38" s="131"/>
      <c r="AC38" s="131"/>
      <c r="AD38" s="131"/>
      <c r="AE38" s="131"/>
      <c r="AF38" s="131"/>
      <c r="AG38" s="131"/>
      <c r="AH38" s="131"/>
      <c r="AI38" s="131"/>
    </row>
    <row r="39" s="24" customFormat="1" ht="207" customHeight="1" spans="1:48">
      <c r="A39" s="76">
        <v>24</v>
      </c>
      <c r="B39" s="42" t="s">
        <v>122</v>
      </c>
      <c r="C39" s="42" t="s">
        <v>41</v>
      </c>
      <c r="D39" s="42" t="s">
        <v>42</v>
      </c>
      <c r="E39" s="42" t="s">
        <v>123</v>
      </c>
      <c r="F39" s="80" t="s">
        <v>124</v>
      </c>
      <c r="G39" s="78">
        <v>100</v>
      </c>
      <c r="H39" s="79"/>
      <c r="I39" s="79"/>
      <c r="J39" s="79"/>
      <c r="K39" s="79">
        <v>100</v>
      </c>
      <c r="L39" s="79"/>
      <c r="M39" s="79"/>
      <c r="N39" s="42" t="s">
        <v>45</v>
      </c>
      <c r="O39" s="42" t="s">
        <v>46</v>
      </c>
      <c r="P39" s="42" t="s">
        <v>79</v>
      </c>
      <c r="Q39" s="129">
        <v>100</v>
      </c>
      <c r="R39" s="106">
        <f t="shared" si="2"/>
        <v>0</v>
      </c>
      <c r="S39" s="130">
        <f t="shared" si="3"/>
        <v>1</v>
      </c>
      <c r="T39" s="42" t="s">
        <v>125</v>
      </c>
      <c r="U39" s="42" t="s">
        <v>123</v>
      </c>
      <c r="V39" s="42"/>
      <c r="W39" s="139"/>
      <c r="X39" s="139"/>
      <c r="Y39" s="139"/>
      <c r="Z39" s="139"/>
      <c r="AA39" s="139"/>
      <c r="AB39" s="139"/>
      <c r="AC39" s="139"/>
      <c r="AD39" s="139"/>
      <c r="AE39" s="139"/>
      <c r="AF39" s="139"/>
      <c r="AG39" s="139"/>
      <c r="AH39" s="139"/>
      <c r="AI39" s="131"/>
      <c r="AJ39" s="131"/>
      <c r="AK39" s="131"/>
      <c r="AL39" s="131"/>
      <c r="AM39" s="131"/>
      <c r="AN39" s="131"/>
      <c r="AO39" s="131"/>
      <c r="AP39" s="131"/>
      <c r="AQ39" s="131"/>
      <c r="AR39" s="131"/>
      <c r="AS39" s="131"/>
      <c r="AT39" s="131"/>
      <c r="AU39" s="131"/>
      <c r="AV39" s="131"/>
    </row>
    <row r="40" s="27" customFormat="1" ht="174" customHeight="1" spans="1:48">
      <c r="A40" s="76">
        <v>25</v>
      </c>
      <c r="B40" s="42" t="s">
        <v>126</v>
      </c>
      <c r="C40" s="42" t="s">
        <v>41</v>
      </c>
      <c r="D40" s="42" t="s">
        <v>42</v>
      </c>
      <c r="E40" s="42" t="s">
        <v>70</v>
      </c>
      <c r="F40" s="80" t="s">
        <v>127</v>
      </c>
      <c r="G40" s="78">
        <v>116</v>
      </c>
      <c r="H40" s="79"/>
      <c r="I40" s="79"/>
      <c r="J40" s="79"/>
      <c r="K40" s="79">
        <v>116</v>
      </c>
      <c r="L40" s="79"/>
      <c r="M40" s="79"/>
      <c r="N40" s="42" t="s">
        <v>45</v>
      </c>
      <c r="O40" s="42" t="s">
        <v>46</v>
      </c>
      <c r="P40" s="42" t="s">
        <v>79</v>
      </c>
      <c r="Q40" s="129">
        <v>116</v>
      </c>
      <c r="R40" s="106">
        <f t="shared" si="2"/>
        <v>0</v>
      </c>
      <c r="S40" s="130">
        <f t="shared" si="3"/>
        <v>1</v>
      </c>
      <c r="T40" s="42" t="s">
        <v>128</v>
      </c>
      <c r="U40" s="42" t="s">
        <v>129</v>
      </c>
      <c r="V40" s="42"/>
      <c r="W40" s="140"/>
      <c r="X40" s="140"/>
      <c r="Y40" s="140"/>
      <c r="Z40" s="140"/>
      <c r="AA40" s="140"/>
      <c r="AB40" s="140"/>
      <c r="AC40" s="140"/>
      <c r="AD40" s="140"/>
      <c r="AE40" s="140"/>
      <c r="AF40" s="140"/>
      <c r="AG40" s="140"/>
      <c r="AH40" s="140"/>
      <c r="AI40" s="131"/>
      <c r="AJ40" s="131"/>
      <c r="AK40" s="131"/>
      <c r="AL40" s="131"/>
      <c r="AM40" s="131"/>
      <c r="AN40" s="131"/>
      <c r="AO40" s="131"/>
      <c r="AP40" s="131"/>
      <c r="AQ40" s="131"/>
      <c r="AR40" s="131"/>
      <c r="AS40" s="131"/>
      <c r="AT40" s="131"/>
      <c r="AU40" s="131"/>
      <c r="AV40" s="131"/>
    </row>
    <row r="41" s="27" customFormat="1" ht="123" customHeight="1" spans="1:35">
      <c r="A41" s="76">
        <v>26</v>
      </c>
      <c r="B41" s="81" t="s">
        <v>130</v>
      </c>
      <c r="C41" s="42" t="s">
        <v>41</v>
      </c>
      <c r="D41" s="42" t="s">
        <v>42</v>
      </c>
      <c r="E41" s="42" t="s">
        <v>123</v>
      </c>
      <c r="F41" s="80" t="s">
        <v>131</v>
      </c>
      <c r="G41" s="78">
        <f>H41+J41</f>
        <v>30</v>
      </c>
      <c r="H41" s="79">
        <v>30</v>
      </c>
      <c r="I41" s="79"/>
      <c r="J41" s="79"/>
      <c r="K41" s="79"/>
      <c r="L41" s="79"/>
      <c r="M41" s="79"/>
      <c r="N41" s="42" t="s">
        <v>45</v>
      </c>
      <c r="O41" s="42" t="s">
        <v>46</v>
      </c>
      <c r="P41" s="42" t="s">
        <v>79</v>
      </c>
      <c r="Q41" s="129">
        <v>30</v>
      </c>
      <c r="R41" s="106">
        <f t="shared" si="2"/>
        <v>0</v>
      </c>
      <c r="S41" s="130">
        <f t="shared" si="3"/>
        <v>1</v>
      </c>
      <c r="T41" s="42" t="s">
        <v>123</v>
      </c>
      <c r="U41" s="42" t="s">
        <v>123</v>
      </c>
      <c r="V41" s="42"/>
      <c r="W41" s="131"/>
      <c r="X41" s="131"/>
      <c r="Y41" s="131"/>
      <c r="Z41" s="131"/>
      <c r="AA41" s="131"/>
      <c r="AB41" s="131"/>
      <c r="AC41" s="131"/>
      <c r="AD41" s="131"/>
      <c r="AE41" s="131"/>
      <c r="AF41" s="131"/>
      <c r="AG41" s="131"/>
      <c r="AH41" s="131"/>
      <c r="AI41" s="131"/>
    </row>
    <row r="42" s="28" customFormat="1" ht="48" customHeight="1" spans="1:46">
      <c r="A42" s="95" t="s">
        <v>132</v>
      </c>
      <c r="B42" s="96"/>
      <c r="C42" s="96"/>
      <c r="D42" s="96"/>
      <c r="E42" s="96"/>
      <c r="F42" s="97"/>
      <c r="G42" s="70">
        <f>G43+G44</f>
        <v>3089</v>
      </c>
      <c r="H42" s="70">
        <f t="shared" ref="H42:M42" si="9">H43+H44</f>
        <v>0</v>
      </c>
      <c r="I42" s="70">
        <f t="shared" si="9"/>
        <v>0</v>
      </c>
      <c r="J42" s="70">
        <f t="shared" si="9"/>
        <v>0</v>
      </c>
      <c r="K42" s="70">
        <f t="shared" si="9"/>
        <v>0</v>
      </c>
      <c r="L42" s="70">
        <f t="shared" si="9"/>
        <v>0</v>
      </c>
      <c r="M42" s="70">
        <f t="shared" si="9"/>
        <v>3089</v>
      </c>
      <c r="N42" s="115"/>
      <c r="O42" s="115"/>
      <c r="P42" s="115"/>
      <c r="Q42" s="70">
        <v>3089</v>
      </c>
      <c r="R42" s="106">
        <f t="shared" si="2"/>
        <v>0</v>
      </c>
      <c r="S42" s="130">
        <f t="shared" si="3"/>
        <v>1</v>
      </c>
      <c r="T42" s="84"/>
      <c r="U42" s="141"/>
      <c r="V42" s="141"/>
      <c r="W42" s="28"/>
      <c r="X42" s="28"/>
      <c r="Y42" s="28"/>
      <c r="Z42" s="28"/>
      <c r="AA42" s="28"/>
      <c r="AB42" s="28"/>
      <c r="AC42" s="28"/>
      <c r="AD42" s="28"/>
      <c r="AE42" s="28"/>
      <c r="AF42" s="28"/>
      <c r="AG42" s="31"/>
      <c r="AH42" s="31"/>
      <c r="AI42" s="31"/>
      <c r="AJ42" s="31"/>
      <c r="AK42" s="31"/>
      <c r="AL42" s="31"/>
      <c r="AM42" s="31"/>
      <c r="AN42" s="31"/>
      <c r="AO42" s="31"/>
      <c r="AP42" s="31"/>
      <c r="AQ42" s="31"/>
      <c r="AR42" s="31"/>
      <c r="AS42" s="31"/>
      <c r="AT42" s="31"/>
    </row>
    <row r="43" s="30" customFormat="1" ht="93" customHeight="1" spans="1:42">
      <c r="A43" s="98">
        <v>27</v>
      </c>
      <c r="B43" s="99" t="s">
        <v>133</v>
      </c>
      <c r="C43" s="99" t="s">
        <v>41</v>
      </c>
      <c r="D43" s="99" t="s">
        <v>42</v>
      </c>
      <c r="E43" s="99" t="s">
        <v>134</v>
      </c>
      <c r="F43" s="100" t="s">
        <v>135</v>
      </c>
      <c r="G43" s="86">
        <v>2589</v>
      </c>
      <c r="H43" s="63"/>
      <c r="I43" s="63"/>
      <c r="J43" s="63"/>
      <c r="K43" s="63"/>
      <c r="L43" s="63"/>
      <c r="M43" s="63">
        <v>2589</v>
      </c>
      <c r="N43" s="42" t="s">
        <v>45</v>
      </c>
      <c r="O43" s="42" t="s">
        <v>46</v>
      </c>
      <c r="P43" s="42" t="s">
        <v>79</v>
      </c>
      <c r="Q43" s="142">
        <v>2589</v>
      </c>
      <c r="R43" s="106">
        <f t="shared" si="2"/>
        <v>0</v>
      </c>
      <c r="S43" s="130">
        <f t="shared" si="3"/>
        <v>1</v>
      </c>
      <c r="T43" s="84" t="s">
        <v>136</v>
      </c>
      <c r="U43" s="84" t="s">
        <v>136</v>
      </c>
      <c r="V43" s="141"/>
      <c r="W43" s="28"/>
      <c r="X43" s="28"/>
      <c r="Y43" s="28"/>
      <c r="Z43" s="28"/>
      <c r="AA43" s="28"/>
      <c r="AB43" s="28"/>
      <c r="AC43" s="31"/>
      <c r="AD43" s="31"/>
      <c r="AE43" s="31"/>
      <c r="AF43" s="31"/>
      <c r="AG43" s="31"/>
      <c r="AH43" s="31"/>
      <c r="AI43" s="31"/>
      <c r="AJ43" s="31"/>
      <c r="AK43" s="31"/>
      <c r="AL43" s="31"/>
      <c r="AM43" s="31"/>
      <c r="AN43" s="31"/>
      <c r="AO43" s="31"/>
      <c r="AP43" s="31"/>
    </row>
    <row r="44" s="31" customFormat="1" ht="98" customHeight="1" spans="1:28">
      <c r="A44" s="98">
        <v>28</v>
      </c>
      <c r="B44" s="99" t="s">
        <v>137</v>
      </c>
      <c r="C44" s="99">
        <v>680</v>
      </c>
      <c r="D44" s="99" t="s">
        <v>42</v>
      </c>
      <c r="E44" s="99" t="s">
        <v>134</v>
      </c>
      <c r="F44" s="100" t="s">
        <v>138</v>
      </c>
      <c r="G44" s="86">
        <v>500</v>
      </c>
      <c r="H44" s="101"/>
      <c r="I44" s="101"/>
      <c r="J44" s="101"/>
      <c r="K44" s="101"/>
      <c r="L44" s="101"/>
      <c r="M44" s="101">
        <v>500</v>
      </c>
      <c r="N44" s="42" t="s">
        <v>45</v>
      </c>
      <c r="O44" s="42" t="s">
        <v>46</v>
      </c>
      <c r="P44" s="42" t="s">
        <v>79</v>
      </c>
      <c r="Q44" s="142">
        <v>500</v>
      </c>
      <c r="R44" s="106">
        <f t="shared" si="2"/>
        <v>0</v>
      </c>
      <c r="S44" s="130">
        <f t="shared" si="3"/>
        <v>1</v>
      </c>
      <c r="T44" s="84" t="s">
        <v>136</v>
      </c>
      <c r="U44" s="84" t="s">
        <v>136</v>
      </c>
      <c r="V44" s="141"/>
      <c r="W44" s="28"/>
      <c r="X44" s="28"/>
      <c r="Y44" s="28"/>
      <c r="Z44" s="28"/>
      <c r="AA44" s="28"/>
      <c r="AB44" s="28"/>
    </row>
    <row r="45" s="31" customFormat="1" ht="39" customHeight="1" spans="1:28">
      <c r="A45" s="95" t="s">
        <v>139</v>
      </c>
      <c r="B45" s="96"/>
      <c r="C45" s="96"/>
      <c r="D45" s="96"/>
      <c r="E45" s="96"/>
      <c r="F45" s="97"/>
      <c r="G45" s="70">
        <v>20</v>
      </c>
      <c r="H45" s="101"/>
      <c r="I45" s="101"/>
      <c r="J45" s="101"/>
      <c r="K45" s="101"/>
      <c r="L45" s="101">
        <v>20</v>
      </c>
      <c r="M45" s="101"/>
      <c r="N45" s="42"/>
      <c r="O45" s="116"/>
      <c r="P45" s="116"/>
      <c r="Q45" s="70">
        <v>20</v>
      </c>
      <c r="R45" s="106">
        <f t="shared" ref="R45:R87" si="10">G45-Q45</f>
        <v>0</v>
      </c>
      <c r="S45" s="130">
        <f t="shared" ref="S45:S87" si="11">Q45/G45</f>
        <v>1</v>
      </c>
      <c r="T45" s="84"/>
      <c r="U45" s="84"/>
      <c r="V45" s="141"/>
      <c r="W45" s="28"/>
      <c r="X45" s="28"/>
      <c r="Y45" s="28"/>
      <c r="Z45" s="28"/>
      <c r="AA45" s="28"/>
      <c r="AB45" s="28"/>
    </row>
    <row r="46" customFormat="1" ht="117" customHeight="1" spans="1:35">
      <c r="A46" s="98">
        <v>29</v>
      </c>
      <c r="B46" s="42" t="s">
        <v>140</v>
      </c>
      <c r="C46" s="44"/>
      <c r="D46" s="44"/>
      <c r="E46" s="44"/>
      <c r="F46" s="42" t="s">
        <v>141</v>
      </c>
      <c r="G46" s="86">
        <v>20</v>
      </c>
      <c r="H46" s="88"/>
      <c r="I46" s="88"/>
      <c r="J46" s="88"/>
      <c r="K46" s="88"/>
      <c r="L46" s="87">
        <v>20</v>
      </c>
      <c r="M46" s="88"/>
      <c r="N46" s="42" t="s">
        <v>45</v>
      </c>
      <c r="O46" s="42" t="s">
        <v>46</v>
      </c>
      <c r="P46" s="42" t="s">
        <v>79</v>
      </c>
      <c r="Q46" s="142">
        <v>20</v>
      </c>
      <c r="R46" s="106">
        <f t="shared" si="10"/>
        <v>0</v>
      </c>
      <c r="S46" s="130">
        <f t="shared" si="11"/>
        <v>1</v>
      </c>
      <c r="T46" s="42" t="s">
        <v>142</v>
      </c>
      <c r="U46" s="42" t="s">
        <v>143</v>
      </c>
      <c r="V46" s="135"/>
      <c r="W46" s="52"/>
      <c r="X46" s="52"/>
      <c r="Y46" s="52"/>
      <c r="Z46" s="52"/>
      <c r="AA46" s="52"/>
      <c r="AB46" s="52"/>
      <c r="AC46" s="52"/>
      <c r="AD46" s="52"/>
      <c r="AE46" s="52"/>
      <c r="AF46" s="52"/>
      <c r="AG46" s="52"/>
      <c r="AH46" s="52"/>
      <c r="AI46" s="52"/>
    </row>
    <row r="47" s="30" customFormat="1" ht="49" customHeight="1" spans="1:35">
      <c r="A47" s="64"/>
      <c r="B47" s="102" t="s">
        <v>144</v>
      </c>
      <c r="C47" s="102"/>
      <c r="D47" s="102"/>
      <c r="E47" s="102"/>
      <c r="F47" s="102"/>
      <c r="G47" s="103">
        <f>G48+G51+G55</f>
        <v>3155.4</v>
      </c>
      <c r="H47" s="103">
        <f t="shared" ref="H47:S47" si="12">H48+H51+H55</f>
        <v>1643</v>
      </c>
      <c r="I47" s="103">
        <f t="shared" si="12"/>
        <v>0</v>
      </c>
      <c r="J47" s="103">
        <f t="shared" si="12"/>
        <v>1028.4</v>
      </c>
      <c r="K47" s="103">
        <f t="shared" si="12"/>
        <v>238</v>
      </c>
      <c r="L47" s="103">
        <f t="shared" si="12"/>
        <v>0</v>
      </c>
      <c r="M47" s="103">
        <f t="shared" si="12"/>
        <v>246</v>
      </c>
      <c r="N47" s="103"/>
      <c r="O47" s="103"/>
      <c r="P47" s="103"/>
      <c r="Q47" s="103">
        <f>Q49+Q50+Q51+Q55</f>
        <v>2875.3</v>
      </c>
      <c r="R47" s="103">
        <f t="shared" si="12"/>
        <v>231</v>
      </c>
      <c r="S47" s="103"/>
      <c r="T47" s="143"/>
      <c r="U47" s="143"/>
      <c r="V47" s="143"/>
      <c r="W47" s="144"/>
      <c r="X47" s="144"/>
      <c r="Y47" s="144"/>
      <c r="Z47" s="144"/>
      <c r="AA47" s="144"/>
      <c r="AB47" s="144"/>
      <c r="AC47" s="144"/>
      <c r="AD47" s="144"/>
      <c r="AE47" s="144"/>
      <c r="AF47" s="144"/>
      <c r="AG47" s="144"/>
      <c r="AH47" s="144"/>
      <c r="AI47" s="144"/>
    </row>
    <row r="48" s="30" customFormat="1" ht="49" customHeight="1" spans="1:35">
      <c r="A48" s="74" t="s">
        <v>145</v>
      </c>
      <c r="B48" s="74"/>
      <c r="C48" s="74"/>
      <c r="D48" s="74"/>
      <c r="E48" s="74"/>
      <c r="F48" s="74"/>
      <c r="G48" s="70">
        <f>G49+G50</f>
        <v>227</v>
      </c>
      <c r="H48" s="70">
        <f t="shared" ref="H48:M48" si="13">H49+H50</f>
        <v>227</v>
      </c>
      <c r="I48" s="70">
        <f t="shared" si="13"/>
        <v>0</v>
      </c>
      <c r="J48" s="70">
        <f t="shared" si="13"/>
        <v>0</v>
      </c>
      <c r="K48" s="70">
        <f t="shared" si="13"/>
        <v>0</v>
      </c>
      <c r="L48" s="70">
        <f t="shared" si="13"/>
        <v>0</v>
      </c>
      <c r="M48" s="70">
        <f t="shared" si="13"/>
        <v>0</v>
      </c>
      <c r="N48" s="42"/>
      <c r="O48" s="42"/>
      <c r="P48" s="42"/>
      <c r="Q48" s="142">
        <v>227</v>
      </c>
      <c r="R48" s="106">
        <f t="shared" si="10"/>
        <v>0</v>
      </c>
      <c r="S48" s="130">
        <f t="shared" si="11"/>
        <v>1</v>
      </c>
      <c r="T48" s="143"/>
      <c r="U48" s="143"/>
      <c r="V48" s="143"/>
      <c r="W48" s="144"/>
      <c r="X48" s="144"/>
      <c r="Y48" s="144"/>
      <c r="Z48" s="144"/>
      <c r="AA48" s="144"/>
      <c r="AB48" s="144"/>
      <c r="AC48" s="144"/>
      <c r="AD48" s="144"/>
      <c r="AE48" s="144"/>
      <c r="AF48" s="144"/>
      <c r="AG48" s="144"/>
      <c r="AH48" s="144"/>
      <c r="AI48" s="144"/>
    </row>
    <row r="49" s="32" customFormat="1" ht="59" customHeight="1" spans="1:35">
      <c r="A49" s="104">
        <v>30</v>
      </c>
      <c r="B49" s="42" t="s">
        <v>146</v>
      </c>
      <c r="C49" s="42" t="s">
        <v>41</v>
      </c>
      <c r="D49" s="42" t="s">
        <v>42</v>
      </c>
      <c r="E49" s="42" t="s">
        <v>147</v>
      </c>
      <c r="F49" s="80" t="s">
        <v>148</v>
      </c>
      <c r="G49" s="78">
        <v>82</v>
      </c>
      <c r="H49" s="79">
        <v>82</v>
      </c>
      <c r="I49" s="79"/>
      <c r="J49" s="117"/>
      <c r="K49" s="117"/>
      <c r="L49" s="117"/>
      <c r="M49" s="117"/>
      <c r="N49" s="42" t="s">
        <v>45</v>
      </c>
      <c r="O49" s="42" t="s">
        <v>46</v>
      </c>
      <c r="P49" s="42" t="s">
        <v>79</v>
      </c>
      <c r="Q49" s="142">
        <v>79.5</v>
      </c>
      <c r="R49" s="106">
        <f t="shared" si="10"/>
        <v>2.5</v>
      </c>
      <c r="S49" s="130">
        <f t="shared" si="11"/>
        <v>0.969512195121951</v>
      </c>
      <c r="T49" s="42" t="s">
        <v>149</v>
      </c>
      <c r="U49" s="42" t="s">
        <v>150</v>
      </c>
      <c r="V49" s="145"/>
      <c r="W49" s="131"/>
      <c r="X49" s="131"/>
      <c r="Y49" s="131"/>
      <c r="Z49" s="131"/>
      <c r="AA49" s="131"/>
      <c r="AB49" s="131"/>
      <c r="AC49" s="131"/>
      <c r="AD49" s="131"/>
      <c r="AE49" s="131"/>
      <c r="AF49" s="131"/>
      <c r="AG49" s="131"/>
      <c r="AH49" s="131"/>
      <c r="AI49" s="131"/>
    </row>
    <row r="50" s="33" customFormat="1" ht="117" customHeight="1" spans="1:35">
      <c r="A50" s="104">
        <v>31</v>
      </c>
      <c r="B50" s="42" t="s">
        <v>151</v>
      </c>
      <c r="C50" s="42" t="s">
        <v>41</v>
      </c>
      <c r="D50" s="42" t="s">
        <v>42</v>
      </c>
      <c r="E50" s="42" t="s">
        <v>152</v>
      </c>
      <c r="F50" s="80" t="s">
        <v>153</v>
      </c>
      <c r="G50" s="78">
        <v>145</v>
      </c>
      <c r="H50" s="79">
        <v>145</v>
      </c>
      <c r="I50" s="79"/>
      <c r="J50" s="117"/>
      <c r="K50" s="117"/>
      <c r="L50" s="117"/>
      <c r="M50" s="117"/>
      <c r="N50" s="42" t="s">
        <v>45</v>
      </c>
      <c r="O50" s="42" t="s">
        <v>56</v>
      </c>
      <c r="P50" s="42" t="s">
        <v>79</v>
      </c>
      <c r="Q50" s="142">
        <v>98.4</v>
      </c>
      <c r="R50" s="106">
        <f t="shared" si="10"/>
        <v>46.6</v>
      </c>
      <c r="S50" s="130">
        <f t="shared" si="11"/>
        <v>0.678620689655172</v>
      </c>
      <c r="T50" s="42" t="s">
        <v>149</v>
      </c>
      <c r="U50" s="42" t="s">
        <v>154</v>
      </c>
      <c r="V50" s="42"/>
      <c r="W50" s="131"/>
      <c r="X50" s="131"/>
      <c r="Y50" s="131"/>
      <c r="Z50" s="131"/>
      <c r="AA50" s="131"/>
      <c r="AB50" s="131"/>
      <c r="AC50" s="131"/>
      <c r="AD50" s="131"/>
      <c r="AE50" s="131"/>
      <c r="AF50" s="131"/>
      <c r="AG50" s="131"/>
      <c r="AH50" s="131"/>
      <c r="AI50" s="131"/>
    </row>
    <row r="51" s="28" customFormat="1" ht="30" customHeight="1" spans="1:35">
      <c r="A51" s="94" t="s">
        <v>155</v>
      </c>
      <c r="B51" s="94"/>
      <c r="C51" s="94"/>
      <c r="D51" s="94"/>
      <c r="E51" s="94"/>
      <c r="F51" s="94"/>
      <c r="G51" s="70">
        <f>G52+G53+G54</f>
        <v>460</v>
      </c>
      <c r="H51" s="70">
        <f t="shared" ref="H51:Q51" si="14">H52+H53+H54</f>
        <v>260</v>
      </c>
      <c r="I51" s="70">
        <f t="shared" si="14"/>
        <v>0</v>
      </c>
      <c r="J51" s="70">
        <f t="shared" si="14"/>
        <v>0</v>
      </c>
      <c r="K51" s="70">
        <f t="shared" si="14"/>
        <v>0</v>
      </c>
      <c r="L51" s="70">
        <f t="shared" si="14"/>
        <v>0</v>
      </c>
      <c r="M51" s="70">
        <f t="shared" si="14"/>
        <v>200</v>
      </c>
      <c r="N51" s="70"/>
      <c r="O51" s="70"/>
      <c r="P51" s="70"/>
      <c r="Q51" s="103">
        <f t="shared" si="14"/>
        <v>429</v>
      </c>
      <c r="R51" s="106">
        <f t="shared" si="10"/>
        <v>31</v>
      </c>
      <c r="S51" s="130">
        <f t="shared" si="11"/>
        <v>0.932608695652174</v>
      </c>
      <c r="T51" s="84"/>
      <c r="U51" s="84"/>
      <c r="V51" s="84"/>
      <c r="W51" s="31"/>
      <c r="X51" s="31"/>
      <c r="Y51" s="31"/>
      <c r="Z51" s="31"/>
      <c r="AA51" s="31"/>
      <c r="AB51" s="31"/>
      <c r="AC51" s="31"/>
      <c r="AD51" s="31"/>
      <c r="AE51" s="31"/>
      <c r="AF51" s="31"/>
      <c r="AG51" s="31"/>
      <c r="AH51" s="31"/>
      <c r="AI51" s="31"/>
    </row>
    <row r="52" s="27" customFormat="1" ht="133" customHeight="1" spans="1:35">
      <c r="A52" s="104">
        <v>32</v>
      </c>
      <c r="B52" s="42" t="s">
        <v>156</v>
      </c>
      <c r="C52" s="42" t="s">
        <v>41</v>
      </c>
      <c r="D52" s="42" t="s">
        <v>42</v>
      </c>
      <c r="E52" s="42" t="s">
        <v>134</v>
      </c>
      <c r="F52" s="80" t="s">
        <v>157</v>
      </c>
      <c r="G52" s="78">
        <f>H52+J52</f>
        <v>220</v>
      </c>
      <c r="H52" s="79">
        <v>220</v>
      </c>
      <c r="I52" s="79"/>
      <c r="J52" s="79"/>
      <c r="K52" s="79"/>
      <c r="L52" s="79"/>
      <c r="M52" s="79"/>
      <c r="N52" s="42" t="s">
        <v>45</v>
      </c>
      <c r="O52" s="42" t="s">
        <v>46</v>
      </c>
      <c r="P52" s="42" t="s">
        <v>79</v>
      </c>
      <c r="Q52" s="142">
        <v>220</v>
      </c>
      <c r="R52" s="106">
        <f t="shared" si="10"/>
        <v>0</v>
      </c>
      <c r="S52" s="130">
        <f t="shared" si="11"/>
        <v>1</v>
      </c>
      <c r="T52" s="42" t="s">
        <v>158</v>
      </c>
      <c r="U52" s="42" t="s">
        <v>159</v>
      </c>
      <c r="V52" s="42"/>
      <c r="W52" s="131"/>
      <c r="X52" s="131"/>
      <c r="Y52" s="131"/>
      <c r="Z52" s="131"/>
      <c r="AA52" s="131"/>
      <c r="AB52" s="131"/>
      <c r="AC52" s="131"/>
      <c r="AD52" s="131"/>
      <c r="AE52" s="131"/>
      <c r="AF52" s="131"/>
      <c r="AG52" s="131"/>
      <c r="AH52" s="131"/>
      <c r="AI52" s="131"/>
    </row>
    <row r="53" s="27" customFormat="1" ht="90" customHeight="1" spans="1:35">
      <c r="A53" s="104">
        <v>33</v>
      </c>
      <c r="B53" s="42" t="s">
        <v>160</v>
      </c>
      <c r="C53" s="42" t="s">
        <v>41</v>
      </c>
      <c r="D53" s="42" t="s">
        <v>42</v>
      </c>
      <c r="E53" s="42" t="s">
        <v>161</v>
      </c>
      <c r="F53" s="80" t="s">
        <v>162</v>
      </c>
      <c r="G53" s="78">
        <f>H53+J53</f>
        <v>40</v>
      </c>
      <c r="H53" s="79">
        <v>40</v>
      </c>
      <c r="I53" s="79"/>
      <c r="J53" s="79"/>
      <c r="K53" s="79"/>
      <c r="L53" s="79"/>
      <c r="M53" s="79"/>
      <c r="N53" s="42" t="s">
        <v>45</v>
      </c>
      <c r="O53" s="42" t="s">
        <v>46</v>
      </c>
      <c r="P53" s="42" t="s">
        <v>79</v>
      </c>
      <c r="Q53" s="142">
        <v>40</v>
      </c>
      <c r="R53" s="106">
        <f t="shared" si="10"/>
        <v>0</v>
      </c>
      <c r="S53" s="130">
        <f t="shared" si="11"/>
        <v>1</v>
      </c>
      <c r="T53" s="42" t="s">
        <v>161</v>
      </c>
      <c r="U53" s="42" t="s">
        <v>161</v>
      </c>
      <c r="V53" s="42"/>
      <c r="W53" s="131"/>
      <c r="X53" s="131"/>
      <c r="Y53" s="131"/>
      <c r="Z53" s="131"/>
      <c r="AA53" s="131"/>
      <c r="AB53" s="131"/>
      <c r="AC53" s="131"/>
      <c r="AD53" s="131"/>
      <c r="AE53" s="131"/>
      <c r="AF53" s="131"/>
      <c r="AG53" s="131"/>
      <c r="AH53" s="131"/>
      <c r="AI53" s="131"/>
    </row>
    <row r="54" s="28" customFormat="1" ht="110" customHeight="1" spans="1:46">
      <c r="A54" s="104">
        <v>34</v>
      </c>
      <c r="B54" s="84" t="s">
        <v>163</v>
      </c>
      <c r="C54" s="84" t="s">
        <v>41</v>
      </c>
      <c r="D54" s="84" t="s">
        <v>42</v>
      </c>
      <c r="E54" s="84" t="s">
        <v>43</v>
      </c>
      <c r="F54" s="85" t="s">
        <v>164</v>
      </c>
      <c r="G54" s="86">
        <v>200</v>
      </c>
      <c r="H54" s="84"/>
      <c r="I54" s="84"/>
      <c r="J54" s="84"/>
      <c r="K54" s="84"/>
      <c r="L54" s="84"/>
      <c r="M54" s="84">
        <v>200</v>
      </c>
      <c r="N54" s="42" t="s">
        <v>45</v>
      </c>
      <c r="O54" s="42" t="s">
        <v>56</v>
      </c>
      <c r="P54" s="42" t="s">
        <v>47</v>
      </c>
      <c r="Q54" s="142">
        <v>169</v>
      </c>
      <c r="R54" s="106">
        <f t="shared" si="10"/>
        <v>31</v>
      </c>
      <c r="S54" s="130">
        <f t="shared" si="11"/>
        <v>0.845</v>
      </c>
      <c r="T54" s="84" t="s">
        <v>165</v>
      </c>
      <c r="U54" s="84" t="s">
        <v>166</v>
      </c>
      <c r="V54" s="141"/>
      <c r="W54" s="28"/>
      <c r="X54" s="28"/>
      <c r="Y54" s="28"/>
      <c r="Z54" s="28"/>
      <c r="AA54" s="28"/>
      <c r="AB54" s="28"/>
      <c r="AC54" s="28"/>
      <c r="AD54" s="28"/>
      <c r="AE54" s="28"/>
      <c r="AF54" s="28"/>
      <c r="AG54" s="31"/>
      <c r="AH54" s="31"/>
      <c r="AI54" s="31"/>
      <c r="AJ54" s="31"/>
      <c r="AK54" s="31"/>
      <c r="AL54" s="31"/>
      <c r="AM54" s="31"/>
      <c r="AN54" s="31"/>
      <c r="AO54" s="31"/>
      <c r="AP54" s="31"/>
      <c r="AQ54" s="31"/>
      <c r="AR54" s="31"/>
      <c r="AS54" s="31"/>
      <c r="AT54" s="31"/>
    </row>
    <row r="55" s="28" customFormat="1" ht="34" customHeight="1" spans="1:35">
      <c r="A55" s="74" t="s">
        <v>167</v>
      </c>
      <c r="B55" s="74"/>
      <c r="C55" s="74"/>
      <c r="D55" s="74"/>
      <c r="E55" s="74"/>
      <c r="F55" s="74"/>
      <c r="G55" s="103">
        <f>SUM(G56:G67)</f>
        <v>2468.4</v>
      </c>
      <c r="H55" s="103">
        <f t="shared" ref="H55:Q55" si="15">SUM(H56:H67)</f>
        <v>1156</v>
      </c>
      <c r="I55" s="103">
        <f t="shared" si="15"/>
        <v>0</v>
      </c>
      <c r="J55" s="103">
        <f t="shared" si="15"/>
        <v>1028.4</v>
      </c>
      <c r="K55" s="103">
        <f t="shared" si="15"/>
        <v>238</v>
      </c>
      <c r="L55" s="103">
        <f t="shared" si="15"/>
        <v>0</v>
      </c>
      <c r="M55" s="103">
        <f t="shared" si="15"/>
        <v>46</v>
      </c>
      <c r="N55" s="103"/>
      <c r="O55" s="103"/>
      <c r="P55" s="103"/>
      <c r="Q55" s="103">
        <f t="shared" si="15"/>
        <v>2268.4</v>
      </c>
      <c r="R55" s="106">
        <f t="shared" si="10"/>
        <v>200</v>
      </c>
      <c r="S55" s="130">
        <f t="shared" si="11"/>
        <v>0.918975854804732</v>
      </c>
      <c r="T55" s="84"/>
      <c r="U55" s="84"/>
      <c r="V55" s="84"/>
      <c r="W55" s="31"/>
      <c r="X55" s="31"/>
      <c r="Y55" s="31"/>
      <c r="Z55" s="31"/>
      <c r="AA55" s="31"/>
      <c r="AB55" s="31"/>
      <c r="AC55" s="31"/>
      <c r="AD55" s="31"/>
      <c r="AE55" s="31"/>
      <c r="AF55" s="31"/>
      <c r="AG55" s="31"/>
      <c r="AH55" s="31"/>
      <c r="AI55" s="31"/>
    </row>
    <row r="56" s="34" customFormat="1" ht="109" customHeight="1" spans="1:35">
      <c r="A56" s="104">
        <v>35</v>
      </c>
      <c r="B56" s="42" t="s">
        <v>168</v>
      </c>
      <c r="C56" s="42" t="s">
        <v>41</v>
      </c>
      <c r="D56" s="42" t="s">
        <v>42</v>
      </c>
      <c r="E56" s="42" t="s">
        <v>169</v>
      </c>
      <c r="F56" s="80" t="s">
        <v>170</v>
      </c>
      <c r="G56" s="78">
        <f t="shared" ref="G56:G58" si="16">H56+J56</f>
        <v>400</v>
      </c>
      <c r="H56" s="79">
        <v>300</v>
      </c>
      <c r="I56" s="79"/>
      <c r="J56" s="79">
        <v>100</v>
      </c>
      <c r="K56" s="79"/>
      <c r="L56" s="79"/>
      <c r="M56" s="79"/>
      <c r="N56" s="42" t="s">
        <v>45</v>
      </c>
      <c r="O56" s="42" t="s">
        <v>46</v>
      </c>
      <c r="P56" s="42" t="s">
        <v>79</v>
      </c>
      <c r="Q56" s="142">
        <v>400</v>
      </c>
      <c r="R56" s="106">
        <f t="shared" si="10"/>
        <v>0</v>
      </c>
      <c r="S56" s="130">
        <f t="shared" si="11"/>
        <v>1</v>
      </c>
      <c r="T56" s="42" t="s">
        <v>171</v>
      </c>
      <c r="U56" s="42" t="s">
        <v>169</v>
      </c>
      <c r="V56" s="42"/>
      <c r="W56" s="27"/>
      <c r="X56" s="27"/>
      <c r="Y56" s="27"/>
      <c r="Z56" s="27"/>
      <c r="AA56" s="27"/>
      <c r="AB56" s="27"/>
      <c r="AC56" s="27"/>
      <c r="AD56" s="27"/>
      <c r="AE56" s="27"/>
      <c r="AF56" s="27"/>
      <c r="AG56" s="27"/>
      <c r="AH56" s="27"/>
      <c r="AI56" s="27"/>
    </row>
    <row r="57" s="27" customFormat="1" ht="96" customHeight="1" spans="1:35">
      <c r="A57" s="104">
        <v>36</v>
      </c>
      <c r="B57" s="42" t="s">
        <v>172</v>
      </c>
      <c r="C57" s="42" t="s">
        <v>41</v>
      </c>
      <c r="D57" s="42" t="s">
        <v>42</v>
      </c>
      <c r="E57" s="42" t="s">
        <v>173</v>
      </c>
      <c r="F57" s="80" t="s">
        <v>174</v>
      </c>
      <c r="G57" s="78">
        <f t="shared" si="16"/>
        <v>30</v>
      </c>
      <c r="H57" s="79"/>
      <c r="I57" s="79"/>
      <c r="J57" s="79">
        <v>30</v>
      </c>
      <c r="K57" s="79"/>
      <c r="L57" s="79"/>
      <c r="M57" s="79"/>
      <c r="N57" s="42" t="s">
        <v>45</v>
      </c>
      <c r="O57" s="42" t="s">
        <v>46</v>
      </c>
      <c r="P57" s="42" t="s">
        <v>79</v>
      </c>
      <c r="Q57" s="142">
        <v>30</v>
      </c>
      <c r="R57" s="106">
        <f t="shared" si="10"/>
        <v>0</v>
      </c>
      <c r="S57" s="130">
        <f t="shared" si="11"/>
        <v>1</v>
      </c>
      <c r="T57" s="42" t="s">
        <v>175</v>
      </c>
      <c r="U57" s="42" t="s">
        <v>176</v>
      </c>
      <c r="V57" s="42"/>
      <c r="W57" s="131"/>
      <c r="X57" s="131"/>
      <c r="Y57" s="131"/>
      <c r="Z57" s="131"/>
      <c r="AA57" s="131"/>
      <c r="AB57" s="131"/>
      <c r="AC57" s="131"/>
      <c r="AD57" s="131"/>
      <c r="AE57" s="131"/>
      <c r="AF57" s="131"/>
      <c r="AG57" s="131"/>
      <c r="AH57" s="131"/>
      <c r="AI57" s="131"/>
    </row>
    <row r="58" s="27" customFormat="1" ht="89" customHeight="1" spans="1:35">
      <c r="A58" s="104">
        <v>37</v>
      </c>
      <c r="B58" s="42" t="s">
        <v>177</v>
      </c>
      <c r="C58" s="42" t="s">
        <v>41</v>
      </c>
      <c r="D58" s="42" t="s">
        <v>42</v>
      </c>
      <c r="E58" s="42" t="s">
        <v>178</v>
      </c>
      <c r="F58" s="80" t="s">
        <v>179</v>
      </c>
      <c r="G58" s="78">
        <f t="shared" si="16"/>
        <v>39</v>
      </c>
      <c r="H58" s="79"/>
      <c r="I58" s="79"/>
      <c r="J58" s="79">
        <v>39</v>
      </c>
      <c r="K58" s="79"/>
      <c r="L58" s="79"/>
      <c r="M58" s="79"/>
      <c r="N58" s="42" t="s">
        <v>45</v>
      </c>
      <c r="O58" s="42" t="s">
        <v>46</v>
      </c>
      <c r="P58" s="42" t="s">
        <v>79</v>
      </c>
      <c r="Q58" s="142">
        <v>39</v>
      </c>
      <c r="R58" s="106">
        <f t="shared" si="10"/>
        <v>0</v>
      </c>
      <c r="S58" s="130">
        <f t="shared" si="11"/>
        <v>1</v>
      </c>
      <c r="T58" s="42" t="s">
        <v>180</v>
      </c>
      <c r="U58" s="42" t="s">
        <v>178</v>
      </c>
      <c r="V58" s="42"/>
      <c r="W58" s="131"/>
      <c r="X58" s="131"/>
      <c r="Y58" s="131"/>
      <c r="Z58" s="131"/>
      <c r="AA58" s="131"/>
      <c r="AB58" s="131"/>
      <c r="AC58" s="131"/>
      <c r="AD58" s="131"/>
      <c r="AE58" s="131"/>
      <c r="AF58" s="131"/>
      <c r="AG58" s="131"/>
      <c r="AH58" s="131"/>
      <c r="AI58" s="131"/>
    </row>
    <row r="59" s="27" customFormat="1" ht="258" customHeight="1" spans="1:35">
      <c r="A59" s="104">
        <v>38</v>
      </c>
      <c r="B59" s="42" t="s">
        <v>181</v>
      </c>
      <c r="C59" s="42" t="s">
        <v>41</v>
      </c>
      <c r="D59" s="42" t="s">
        <v>42</v>
      </c>
      <c r="E59" s="42" t="s">
        <v>182</v>
      </c>
      <c r="F59" s="80" t="s">
        <v>183</v>
      </c>
      <c r="G59" s="78">
        <v>100</v>
      </c>
      <c r="H59" s="79">
        <v>100</v>
      </c>
      <c r="I59" s="79"/>
      <c r="J59" s="79"/>
      <c r="K59" s="79"/>
      <c r="L59" s="79"/>
      <c r="M59" s="79"/>
      <c r="N59" s="42" t="s">
        <v>45</v>
      </c>
      <c r="O59" s="42" t="s">
        <v>46</v>
      </c>
      <c r="P59" s="42" t="s">
        <v>79</v>
      </c>
      <c r="Q59" s="142">
        <v>100</v>
      </c>
      <c r="R59" s="106">
        <f t="shared" si="10"/>
        <v>0</v>
      </c>
      <c r="S59" s="130">
        <f t="shared" si="11"/>
        <v>1</v>
      </c>
      <c r="T59" s="42" t="s">
        <v>184</v>
      </c>
      <c r="U59" s="42" t="s">
        <v>182</v>
      </c>
      <c r="V59" s="42"/>
      <c r="W59" s="131"/>
      <c r="X59" s="131"/>
      <c r="Y59" s="131"/>
      <c r="Z59" s="131"/>
      <c r="AA59" s="131"/>
      <c r="AB59" s="131"/>
      <c r="AC59" s="131"/>
      <c r="AD59" s="131"/>
      <c r="AE59" s="131"/>
      <c r="AF59" s="131"/>
      <c r="AG59" s="131"/>
      <c r="AH59" s="131"/>
      <c r="AI59" s="131"/>
    </row>
    <row r="60" s="27" customFormat="1" ht="143" customHeight="1" spans="1:35">
      <c r="A60" s="104">
        <v>39</v>
      </c>
      <c r="B60" s="42" t="s">
        <v>185</v>
      </c>
      <c r="C60" s="42" t="s">
        <v>41</v>
      </c>
      <c r="D60" s="42" t="s">
        <v>42</v>
      </c>
      <c r="E60" s="42" t="s">
        <v>186</v>
      </c>
      <c r="F60" s="80" t="s">
        <v>187</v>
      </c>
      <c r="G60" s="78">
        <v>100</v>
      </c>
      <c r="H60" s="79">
        <v>100</v>
      </c>
      <c r="I60" s="79"/>
      <c r="J60" s="79"/>
      <c r="K60" s="79"/>
      <c r="L60" s="79"/>
      <c r="M60" s="79"/>
      <c r="N60" s="42" t="s">
        <v>45</v>
      </c>
      <c r="O60" s="42" t="s">
        <v>46</v>
      </c>
      <c r="P60" s="42" t="s">
        <v>79</v>
      </c>
      <c r="Q60" s="142">
        <v>100</v>
      </c>
      <c r="R60" s="106">
        <f t="shared" si="10"/>
        <v>0</v>
      </c>
      <c r="S60" s="130">
        <f t="shared" si="11"/>
        <v>1</v>
      </c>
      <c r="T60" s="42" t="s">
        <v>188</v>
      </c>
      <c r="U60" s="42" t="s">
        <v>186</v>
      </c>
      <c r="V60" s="42"/>
      <c r="W60" s="131"/>
      <c r="X60" s="131"/>
      <c r="Y60" s="131"/>
      <c r="Z60" s="131"/>
      <c r="AA60" s="131"/>
      <c r="AB60" s="131"/>
      <c r="AC60" s="131"/>
      <c r="AD60" s="131"/>
      <c r="AE60" s="131"/>
      <c r="AF60" s="131"/>
      <c r="AG60" s="131"/>
      <c r="AH60" s="131"/>
      <c r="AI60" s="131"/>
    </row>
    <row r="61" s="27" customFormat="1" ht="117" customHeight="1" spans="1:35">
      <c r="A61" s="104">
        <v>40</v>
      </c>
      <c r="B61" s="42" t="s">
        <v>189</v>
      </c>
      <c r="C61" s="42" t="s">
        <v>41</v>
      </c>
      <c r="D61" s="42" t="s">
        <v>42</v>
      </c>
      <c r="E61" s="42" t="s">
        <v>70</v>
      </c>
      <c r="F61" s="80" t="s">
        <v>190</v>
      </c>
      <c r="G61" s="78">
        <v>200</v>
      </c>
      <c r="H61" s="79"/>
      <c r="I61" s="79"/>
      <c r="J61" s="79">
        <v>116</v>
      </c>
      <c r="K61" s="79">
        <v>38</v>
      </c>
      <c r="L61" s="79"/>
      <c r="M61" s="79">
        <v>46</v>
      </c>
      <c r="N61" s="42" t="s">
        <v>45</v>
      </c>
      <c r="O61" s="42" t="s">
        <v>56</v>
      </c>
      <c r="P61" s="42" t="s">
        <v>47</v>
      </c>
      <c r="Q61" s="142"/>
      <c r="R61" s="106">
        <f t="shared" si="10"/>
        <v>200</v>
      </c>
      <c r="S61" s="130">
        <f t="shared" si="11"/>
        <v>0</v>
      </c>
      <c r="T61" s="42" t="s">
        <v>191</v>
      </c>
      <c r="U61" s="42" t="s">
        <v>70</v>
      </c>
      <c r="V61" s="42"/>
      <c r="W61" s="131"/>
      <c r="X61" s="131"/>
      <c r="Y61" s="131"/>
      <c r="Z61" s="131"/>
      <c r="AA61" s="131"/>
      <c r="AB61" s="131"/>
      <c r="AC61" s="131"/>
      <c r="AD61" s="131"/>
      <c r="AE61" s="131"/>
      <c r="AF61" s="131"/>
      <c r="AG61" s="131"/>
      <c r="AH61" s="131"/>
      <c r="AI61" s="131"/>
    </row>
    <row r="62" s="27" customFormat="1" ht="66" customHeight="1" spans="1:35">
      <c r="A62" s="104">
        <v>41</v>
      </c>
      <c r="B62" s="42" t="s">
        <v>192</v>
      </c>
      <c r="C62" s="42" t="s">
        <v>41</v>
      </c>
      <c r="D62" s="42" t="s">
        <v>42</v>
      </c>
      <c r="E62" s="42" t="s">
        <v>123</v>
      </c>
      <c r="F62" s="80" t="s">
        <v>193</v>
      </c>
      <c r="G62" s="78">
        <v>70</v>
      </c>
      <c r="H62" s="79">
        <v>70</v>
      </c>
      <c r="I62" s="79"/>
      <c r="J62" s="78"/>
      <c r="K62" s="78"/>
      <c r="L62" s="78"/>
      <c r="M62" s="78"/>
      <c r="N62" s="42" t="s">
        <v>45</v>
      </c>
      <c r="O62" s="42" t="s">
        <v>46</v>
      </c>
      <c r="P62" s="42" t="s">
        <v>79</v>
      </c>
      <c r="Q62" s="142">
        <v>70</v>
      </c>
      <c r="R62" s="106">
        <f t="shared" si="10"/>
        <v>0</v>
      </c>
      <c r="S62" s="130">
        <f t="shared" si="11"/>
        <v>1</v>
      </c>
      <c r="T62" s="42" t="s">
        <v>125</v>
      </c>
      <c r="U62" s="42" t="s">
        <v>123</v>
      </c>
      <c r="V62" s="42"/>
      <c r="W62" s="131"/>
      <c r="X62" s="131"/>
      <c r="Y62" s="131"/>
      <c r="Z62" s="131"/>
      <c r="AA62" s="131"/>
      <c r="AB62" s="131"/>
      <c r="AC62" s="131"/>
      <c r="AD62" s="131"/>
      <c r="AE62" s="131"/>
      <c r="AF62" s="131"/>
      <c r="AG62" s="131"/>
      <c r="AH62" s="131"/>
      <c r="AI62" s="131"/>
    </row>
    <row r="63" s="35" customFormat="1" ht="330" customHeight="1" spans="1:35">
      <c r="A63" s="104">
        <v>42</v>
      </c>
      <c r="B63" s="91" t="s">
        <v>194</v>
      </c>
      <c r="C63" s="91" t="s">
        <v>41</v>
      </c>
      <c r="D63" s="91" t="s">
        <v>195</v>
      </c>
      <c r="E63" s="91" t="s">
        <v>134</v>
      </c>
      <c r="F63" s="77" t="s">
        <v>196</v>
      </c>
      <c r="G63" s="105">
        <v>935.4</v>
      </c>
      <c r="H63" s="106">
        <v>542</v>
      </c>
      <c r="I63" s="106"/>
      <c r="J63" s="105">
        <v>393.4</v>
      </c>
      <c r="K63" s="105"/>
      <c r="L63" s="105"/>
      <c r="M63" s="105"/>
      <c r="N63" s="42" t="s">
        <v>45</v>
      </c>
      <c r="O63" s="42" t="s">
        <v>46</v>
      </c>
      <c r="P63" s="42" t="s">
        <v>79</v>
      </c>
      <c r="Q63" s="142">
        <v>935.4</v>
      </c>
      <c r="R63" s="106">
        <f t="shared" si="10"/>
        <v>0</v>
      </c>
      <c r="S63" s="130">
        <f t="shared" si="11"/>
        <v>1</v>
      </c>
      <c r="T63" s="91" t="s">
        <v>134</v>
      </c>
      <c r="U63" s="91" t="s">
        <v>197</v>
      </c>
      <c r="V63" s="91"/>
      <c r="W63" s="131"/>
      <c r="X63" s="131"/>
      <c r="Y63" s="131"/>
      <c r="Z63" s="131"/>
      <c r="AA63" s="131"/>
      <c r="AB63" s="131"/>
      <c r="AC63" s="131"/>
      <c r="AD63" s="131"/>
      <c r="AE63" s="131"/>
      <c r="AF63" s="131"/>
      <c r="AG63" s="131"/>
      <c r="AH63" s="131"/>
      <c r="AI63" s="131"/>
    </row>
    <row r="64" s="27" customFormat="1" ht="275" customHeight="1" spans="1:35">
      <c r="A64" s="104">
        <v>43</v>
      </c>
      <c r="B64" s="42" t="s">
        <v>198</v>
      </c>
      <c r="C64" s="42" t="s">
        <v>41</v>
      </c>
      <c r="D64" s="42" t="s">
        <v>42</v>
      </c>
      <c r="E64" s="42" t="s">
        <v>134</v>
      </c>
      <c r="F64" s="80" t="s">
        <v>199</v>
      </c>
      <c r="G64" s="78">
        <v>266</v>
      </c>
      <c r="H64" s="79">
        <v>44</v>
      </c>
      <c r="I64" s="79"/>
      <c r="J64" s="79">
        <v>222</v>
      </c>
      <c r="K64" s="79"/>
      <c r="L64" s="79"/>
      <c r="M64" s="79"/>
      <c r="N64" s="42" t="s">
        <v>45</v>
      </c>
      <c r="O64" s="42" t="s">
        <v>46</v>
      </c>
      <c r="P64" s="42" t="s">
        <v>79</v>
      </c>
      <c r="Q64" s="142">
        <v>266</v>
      </c>
      <c r="R64" s="106">
        <f t="shared" si="10"/>
        <v>0</v>
      </c>
      <c r="S64" s="130">
        <f t="shared" si="11"/>
        <v>1</v>
      </c>
      <c r="T64" s="42"/>
      <c r="U64" s="42"/>
      <c r="V64" s="42"/>
      <c r="W64" s="131"/>
      <c r="X64" s="131"/>
      <c r="Y64" s="131"/>
      <c r="Z64" s="131"/>
      <c r="AA64" s="131"/>
      <c r="AB64" s="131"/>
      <c r="AC64" s="131"/>
      <c r="AD64" s="131"/>
      <c r="AE64" s="131"/>
      <c r="AF64" s="131"/>
      <c r="AG64" s="131"/>
      <c r="AH64" s="131"/>
      <c r="AI64" s="131"/>
    </row>
    <row r="65" s="28" customFormat="1" ht="111" customHeight="1" spans="1:33">
      <c r="A65" s="104">
        <v>44</v>
      </c>
      <c r="B65" s="84" t="s">
        <v>200</v>
      </c>
      <c r="C65" s="84" t="s">
        <v>41</v>
      </c>
      <c r="D65" s="84" t="s">
        <v>42</v>
      </c>
      <c r="E65" s="84" t="s">
        <v>101</v>
      </c>
      <c r="F65" s="85" t="s">
        <v>201</v>
      </c>
      <c r="G65" s="146">
        <v>100</v>
      </c>
      <c r="H65" s="147"/>
      <c r="I65" s="147"/>
      <c r="J65" s="147">
        <v>100</v>
      </c>
      <c r="K65" s="147"/>
      <c r="L65" s="147"/>
      <c r="M65" s="147"/>
      <c r="N65" s="42" t="s">
        <v>45</v>
      </c>
      <c r="O65" s="42" t="s">
        <v>46</v>
      </c>
      <c r="P65" s="42" t="s">
        <v>79</v>
      </c>
      <c r="Q65" s="142">
        <v>100</v>
      </c>
      <c r="R65" s="106">
        <f t="shared" si="10"/>
        <v>0</v>
      </c>
      <c r="S65" s="130">
        <f t="shared" si="11"/>
        <v>1</v>
      </c>
      <c r="T65" s="84" t="s">
        <v>202</v>
      </c>
      <c r="U65" s="84" t="s">
        <v>101</v>
      </c>
      <c r="V65" s="141"/>
      <c r="W65" s="31"/>
      <c r="X65" s="31"/>
      <c r="Y65" s="31"/>
      <c r="Z65" s="31"/>
      <c r="AA65" s="31"/>
      <c r="AB65" s="31"/>
      <c r="AC65" s="31"/>
      <c r="AD65" s="31"/>
      <c r="AE65" s="31"/>
      <c r="AF65" s="31"/>
      <c r="AG65" s="31"/>
    </row>
    <row r="66" s="24" customFormat="1" ht="84" customHeight="1" spans="1:48">
      <c r="A66" s="104">
        <v>45</v>
      </c>
      <c r="B66" s="42" t="s">
        <v>203</v>
      </c>
      <c r="C66" s="42" t="s">
        <v>41</v>
      </c>
      <c r="D66" s="42" t="s">
        <v>42</v>
      </c>
      <c r="E66" s="42" t="s">
        <v>188</v>
      </c>
      <c r="F66" s="80" t="s">
        <v>204</v>
      </c>
      <c r="G66" s="79">
        <v>200</v>
      </c>
      <c r="H66" s="79"/>
      <c r="I66" s="79"/>
      <c r="J66" s="79"/>
      <c r="K66" s="79">
        <v>200</v>
      </c>
      <c r="L66" s="79"/>
      <c r="M66" s="79"/>
      <c r="N66" s="42" t="s">
        <v>45</v>
      </c>
      <c r="O66" s="42" t="s">
        <v>46</v>
      </c>
      <c r="P66" s="42" t="s">
        <v>79</v>
      </c>
      <c r="Q66" s="142">
        <v>200</v>
      </c>
      <c r="R66" s="106">
        <f t="shared" si="10"/>
        <v>0</v>
      </c>
      <c r="S66" s="130">
        <f t="shared" si="11"/>
        <v>1</v>
      </c>
      <c r="T66" s="42" t="s">
        <v>188</v>
      </c>
      <c r="U66" s="42" t="s">
        <v>205</v>
      </c>
      <c r="V66" s="42"/>
      <c r="W66" s="139"/>
      <c r="X66" s="139"/>
      <c r="Y66" s="139"/>
      <c r="Z66" s="139"/>
      <c r="AA66" s="139"/>
      <c r="AB66" s="139"/>
      <c r="AC66" s="139"/>
      <c r="AD66" s="139"/>
      <c r="AE66" s="139"/>
      <c r="AF66" s="139"/>
      <c r="AG66" s="139"/>
      <c r="AH66" s="139"/>
      <c r="AI66" s="137"/>
      <c r="AJ66" s="137"/>
      <c r="AK66" s="137"/>
      <c r="AL66" s="137"/>
      <c r="AM66" s="137"/>
      <c r="AN66" s="137"/>
      <c r="AO66" s="137"/>
      <c r="AP66" s="137"/>
      <c r="AQ66" s="137"/>
      <c r="AR66" s="137"/>
      <c r="AS66" s="137"/>
      <c r="AT66" s="137"/>
      <c r="AU66" s="137"/>
      <c r="AV66" s="137"/>
    </row>
    <row r="67" s="36" customFormat="1" ht="208" customHeight="1" spans="1:35">
      <c r="A67" s="104">
        <v>46</v>
      </c>
      <c r="B67" s="42" t="s">
        <v>206</v>
      </c>
      <c r="C67" s="42" t="s">
        <v>41</v>
      </c>
      <c r="D67" s="42" t="s">
        <v>42</v>
      </c>
      <c r="E67" s="42" t="s">
        <v>134</v>
      </c>
      <c r="F67" s="80" t="s">
        <v>207</v>
      </c>
      <c r="G67" s="78">
        <f t="shared" ref="G67:G71" si="17">H67+J67</f>
        <v>28</v>
      </c>
      <c r="H67" s="79"/>
      <c r="I67" s="79"/>
      <c r="J67" s="79">
        <v>28</v>
      </c>
      <c r="K67" s="79"/>
      <c r="L67" s="79"/>
      <c r="M67" s="79"/>
      <c r="N67" s="42" t="s">
        <v>45</v>
      </c>
      <c r="O67" s="42" t="s">
        <v>46</v>
      </c>
      <c r="P67" s="42" t="s">
        <v>79</v>
      </c>
      <c r="Q67" s="142">
        <v>28</v>
      </c>
      <c r="R67" s="106">
        <f t="shared" si="10"/>
        <v>0</v>
      </c>
      <c r="S67" s="130">
        <f t="shared" si="11"/>
        <v>1</v>
      </c>
      <c r="T67" s="42" t="s">
        <v>208</v>
      </c>
      <c r="U67" s="42" t="s">
        <v>208</v>
      </c>
      <c r="V67" s="42"/>
      <c r="W67" s="27"/>
      <c r="X67" s="27"/>
      <c r="Y67" s="27"/>
      <c r="Z67" s="27"/>
      <c r="AA67" s="27"/>
      <c r="AB67" s="27"/>
      <c r="AC67" s="27"/>
      <c r="AD67" s="27"/>
      <c r="AE67" s="27"/>
      <c r="AF67" s="27"/>
      <c r="AG67" s="27"/>
      <c r="AH67" s="27"/>
      <c r="AI67" s="27"/>
    </row>
    <row r="68" s="37" customFormat="1" ht="54" customHeight="1" spans="1:35">
      <c r="A68" s="74"/>
      <c r="B68" s="102" t="s">
        <v>209</v>
      </c>
      <c r="C68" s="102"/>
      <c r="D68" s="102"/>
      <c r="E68" s="102"/>
      <c r="F68" s="102"/>
      <c r="G68" s="103">
        <f>SUM(G69:G82)</f>
        <v>1086.6</v>
      </c>
      <c r="H68" s="103">
        <f t="shared" ref="H68:R68" si="18">SUM(H69:H82)</f>
        <v>0</v>
      </c>
      <c r="I68" s="103">
        <f t="shared" si="18"/>
        <v>0</v>
      </c>
      <c r="J68" s="103">
        <f t="shared" si="18"/>
        <v>858.6</v>
      </c>
      <c r="K68" s="103">
        <f t="shared" si="18"/>
        <v>0</v>
      </c>
      <c r="L68" s="103">
        <f t="shared" si="18"/>
        <v>0</v>
      </c>
      <c r="M68" s="103">
        <f t="shared" si="18"/>
        <v>228</v>
      </c>
      <c r="N68" s="103"/>
      <c r="O68" s="42"/>
      <c r="P68" s="42"/>
      <c r="Q68" s="103">
        <f t="shared" si="18"/>
        <v>792.89</v>
      </c>
      <c r="R68" s="103">
        <f t="shared" si="18"/>
        <v>293.71</v>
      </c>
      <c r="S68" s="130">
        <f t="shared" si="11"/>
        <v>0.729698140990245</v>
      </c>
      <c r="T68" s="85"/>
      <c r="U68" s="85"/>
      <c r="V68" s="85"/>
      <c r="W68" s="154"/>
      <c r="X68" s="154"/>
      <c r="Y68" s="154"/>
      <c r="Z68" s="154"/>
      <c r="AA68" s="154"/>
      <c r="AB68" s="154"/>
      <c r="AC68" s="154"/>
      <c r="AD68" s="154"/>
      <c r="AE68" s="154"/>
      <c r="AF68" s="154"/>
      <c r="AG68" s="154"/>
      <c r="AH68" s="154"/>
      <c r="AI68" s="154"/>
    </row>
    <row r="69" s="38" customFormat="1" ht="157" customHeight="1" spans="1:35">
      <c r="A69" s="104">
        <v>47</v>
      </c>
      <c r="B69" s="42" t="s">
        <v>210</v>
      </c>
      <c r="C69" s="42" t="s">
        <v>41</v>
      </c>
      <c r="D69" s="42" t="s">
        <v>42</v>
      </c>
      <c r="E69" s="42" t="s">
        <v>211</v>
      </c>
      <c r="F69" s="80" t="s">
        <v>212</v>
      </c>
      <c r="G69" s="105">
        <f t="shared" si="17"/>
        <v>169.8</v>
      </c>
      <c r="H69" s="106"/>
      <c r="I69" s="106"/>
      <c r="J69" s="105">
        <v>169.8</v>
      </c>
      <c r="K69" s="105"/>
      <c r="L69" s="105"/>
      <c r="M69" s="105"/>
      <c r="N69" s="42" t="s">
        <v>45</v>
      </c>
      <c r="O69" s="42" t="s">
        <v>56</v>
      </c>
      <c r="P69" s="42" t="s">
        <v>47</v>
      </c>
      <c r="Q69" s="142">
        <v>144</v>
      </c>
      <c r="R69" s="106">
        <f t="shared" si="10"/>
        <v>25.8</v>
      </c>
      <c r="S69" s="130">
        <f t="shared" si="11"/>
        <v>0.848056537102473</v>
      </c>
      <c r="T69" s="42" t="s">
        <v>213</v>
      </c>
      <c r="U69" s="42" t="s">
        <v>214</v>
      </c>
      <c r="V69" s="42"/>
      <c r="W69" s="27"/>
      <c r="X69" s="27"/>
      <c r="Y69" s="27"/>
      <c r="Z69" s="27"/>
      <c r="AA69" s="27"/>
      <c r="AB69" s="27"/>
      <c r="AC69" s="27"/>
      <c r="AD69" s="27"/>
      <c r="AE69" s="27"/>
      <c r="AF69" s="27"/>
      <c r="AG69" s="27"/>
      <c r="AH69" s="27"/>
      <c r="AI69" s="27"/>
    </row>
    <row r="70" s="39" customFormat="1" ht="196" customHeight="1" spans="1:35">
      <c r="A70" s="104">
        <v>48</v>
      </c>
      <c r="B70" s="80" t="s">
        <v>215</v>
      </c>
      <c r="C70" s="80" t="s">
        <v>216</v>
      </c>
      <c r="D70" s="80" t="s">
        <v>42</v>
      </c>
      <c r="E70" s="42" t="s">
        <v>211</v>
      </c>
      <c r="F70" s="80" t="s">
        <v>217</v>
      </c>
      <c r="G70" s="105">
        <v>151.2</v>
      </c>
      <c r="H70" s="106"/>
      <c r="I70" s="106"/>
      <c r="J70" s="106">
        <v>151.2</v>
      </c>
      <c r="K70" s="106"/>
      <c r="L70" s="106"/>
      <c r="M70" s="106"/>
      <c r="N70" s="42" t="s">
        <v>45</v>
      </c>
      <c r="O70" s="42" t="s">
        <v>56</v>
      </c>
      <c r="P70" s="42" t="s">
        <v>47</v>
      </c>
      <c r="Q70" s="142">
        <v>138.25</v>
      </c>
      <c r="R70" s="106">
        <f t="shared" si="10"/>
        <v>12.95</v>
      </c>
      <c r="S70" s="130">
        <f t="shared" si="11"/>
        <v>0.914351851851852</v>
      </c>
      <c r="T70" s="42" t="s">
        <v>218</v>
      </c>
      <c r="U70" s="42" t="s">
        <v>218</v>
      </c>
      <c r="V70" s="155"/>
      <c r="W70" s="27"/>
      <c r="X70" s="27"/>
      <c r="Y70" s="27"/>
      <c r="Z70" s="27"/>
      <c r="AA70" s="27"/>
      <c r="AB70" s="27"/>
      <c r="AC70" s="27"/>
      <c r="AD70" s="27"/>
      <c r="AE70" s="27"/>
      <c r="AF70" s="27"/>
      <c r="AG70" s="27"/>
      <c r="AH70" s="27"/>
      <c r="AI70" s="27"/>
    </row>
    <row r="71" s="39" customFormat="1" ht="138" customHeight="1" spans="1:35">
      <c r="A71" s="104">
        <v>49</v>
      </c>
      <c r="B71" s="80" t="s">
        <v>219</v>
      </c>
      <c r="C71" s="80" t="s">
        <v>216</v>
      </c>
      <c r="D71" s="80" t="s">
        <v>42</v>
      </c>
      <c r="E71" s="42" t="s">
        <v>211</v>
      </c>
      <c r="F71" s="80" t="s">
        <v>220</v>
      </c>
      <c r="G71" s="78">
        <f t="shared" si="17"/>
        <v>60</v>
      </c>
      <c r="H71" s="79"/>
      <c r="I71" s="79"/>
      <c r="J71" s="79">
        <v>60</v>
      </c>
      <c r="K71" s="79"/>
      <c r="L71" s="79"/>
      <c r="M71" s="79"/>
      <c r="N71" s="42" t="s">
        <v>45</v>
      </c>
      <c r="O71" s="42" t="s">
        <v>56</v>
      </c>
      <c r="P71" s="42" t="s">
        <v>47</v>
      </c>
      <c r="Q71" s="142">
        <v>19.5</v>
      </c>
      <c r="R71" s="106">
        <f t="shared" si="10"/>
        <v>40.5</v>
      </c>
      <c r="S71" s="130">
        <f t="shared" si="11"/>
        <v>0.325</v>
      </c>
      <c r="T71" s="42" t="s">
        <v>218</v>
      </c>
      <c r="U71" s="42" t="s">
        <v>218</v>
      </c>
      <c r="V71" s="155"/>
      <c r="W71" s="27"/>
      <c r="X71" s="27"/>
      <c r="Y71" s="27"/>
      <c r="Z71" s="27"/>
      <c r="AA71" s="27"/>
      <c r="AB71" s="27"/>
      <c r="AC71" s="27"/>
      <c r="AD71" s="27"/>
      <c r="AE71" s="27"/>
      <c r="AF71" s="27"/>
      <c r="AG71" s="27"/>
      <c r="AH71" s="27"/>
      <c r="AI71" s="27"/>
    </row>
    <row r="72" s="27" customFormat="1" ht="250" customHeight="1" spans="1:35">
      <c r="A72" s="104">
        <v>50</v>
      </c>
      <c r="B72" s="42" t="s">
        <v>221</v>
      </c>
      <c r="C72" s="42" t="s">
        <v>41</v>
      </c>
      <c r="D72" s="42" t="s">
        <v>42</v>
      </c>
      <c r="E72" s="42" t="s">
        <v>222</v>
      </c>
      <c r="F72" s="80" t="s">
        <v>223</v>
      </c>
      <c r="G72" s="78">
        <v>130</v>
      </c>
      <c r="H72" s="79"/>
      <c r="I72" s="79"/>
      <c r="J72" s="79">
        <v>130</v>
      </c>
      <c r="K72" s="79"/>
      <c r="L72" s="79"/>
      <c r="M72" s="79"/>
      <c r="N72" s="42" t="s">
        <v>45</v>
      </c>
      <c r="O72" s="42" t="s">
        <v>56</v>
      </c>
      <c r="P72" s="42" t="s">
        <v>47</v>
      </c>
      <c r="Q72" s="142">
        <v>79.04</v>
      </c>
      <c r="R72" s="106">
        <f t="shared" si="10"/>
        <v>50.96</v>
      </c>
      <c r="S72" s="130">
        <f t="shared" si="11"/>
        <v>0.608</v>
      </c>
      <c r="T72" s="42" t="s">
        <v>224</v>
      </c>
      <c r="U72" s="42" t="s">
        <v>225</v>
      </c>
      <c r="V72" s="42"/>
      <c r="W72" s="131"/>
      <c r="X72" s="131"/>
      <c r="Y72" s="131"/>
      <c r="Z72" s="131"/>
      <c r="AA72" s="131"/>
      <c r="AB72" s="131"/>
      <c r="AC72" s="131"/>
      <c r="AD72" s="131"/>
      <c r="AE72" s="131"/>
      <c r="AF72" s="131"/>
      <c r="AG72" s="131"/>
      <c r="AH72" s="131"/>
      <c r="AI72" s="131"/>
    </row>
    <row r="73" s="27" customFormat="1" ht="138" customHeight="1" spans="1:35">
      <c r="A73" s="104">
        <v>51</v>
      </c>
      <c r="B73" s="42" t="s">
        <v>226</v>
      </c>
      <c r="C73" s="42" t="s">
        <v>41</v>
      </c>
      <c r="D73" s="42" t="s">
        <v>42</v>
      </c>
      <c r="E73" s="42" t="s">
        <v>227</v>
      </c>
      <c r="F73" s="80" t="s">
        <v>228</v>
      </c>
      <c r="G73" s="78">
        <v>29</v>
      </c>
      <c r="H73" s="79"/>
      <c r="I73" s="79"/>
      <c r="J73" s="78">
        <v>29</v>
      </c>
      <c r="K73" s="78"/>
      <c r="L73" s="78"/>
      <c r="M73" s="78"/>
      <c r="N73" s="42" t="s">
        <v>45</v>
      </c>
      <c r="O73" s="42" t="s">
        <v>46</v>
      </c>
      <c r="P73" s="42" t="s">
        <v>79</v>
      </c>
      <c r="Q73" s="142">
        <v>29</v>
      </c>
      <c r="R73" s="106">
        <f t="shared" si="10"/>
        <v>0</v>
      </c>
      <c r="S73" s="130">
        <f t="shared" si="11"/>
        <v>1</v>
      </c>
      <c r="T73" s="42" t="s">
        <v>229</v>
      </c>
      <c r="U73" s="42" t="s">
        <v>230</v>
      </c>
      <c r="V73" s="42"/>
      <c r="W73" s="131"/>
      <c r="X73" s="131"/>
      <c r="Y73" s="131"/>
      <c r="Z73" s="131"/>
      <c r="AA73" s="131"/>
      <c r="AB73" s="131"/>
      <c r="AC73" s="131"/>
      <c r="AD73" s="131"/>
      <c r="AE73" s="131"/>
      <c r="AF73" s="131"/>
      <c r="AG73" s="131"/>
      <c r="AH73" s="131"/>
      <c r="AI73" s="131"/>
    </row>
    <row r="74" s="27" customFormat="1" ht="98" customHeight="1" spans="1:35">
      <c r="A74" s="104">
        <v>52</v>
      </c>
      <c r="B74" s="42" t="s">
        <v>231</v>
      </c>
      <c r="C74" s="42" t="s">
        <v>41</v>
      </c>
      <c r="D74" s="42" t="s">
        <v>42</v>
      </c>
      <c r="E74" s="42" t="s">
        <v>227</v>
      </c>
      <c r="F74" s="80" t="s">
        <v>232</v>
      </c>
      <c r="G74" s="105">
        <v>27.8</v>
      </c>
      <c r="H74" s="106"/>
      <c r="I74" s="106"/>
      <c r="J74" s="105">
        <v>27.8</v>
      </c>
      <c r="K74" s="105"/>
      <c r="L74" s="105"/>
      <c r="M74" s="105"/>
      <c r="N74" s="42" t="s">
        <v>45</v>
      </c>
      <c r="O74" s="116"/>
      <c r="P74" s="116"/>
      <c r="Q74" s="142">
        <v>27.8</v>
      </c>
      <c r="R74" s="106">
        <f t="shared" si="10"/>
        <v>0</v>
      </c>
      <c r="S74" s="130">
        <f t="shared" si="11"/>
        <v>1</v>
      </c>
      <c r="T74" s="42" t="s">
        <v>229</v>
      </c>
      <c r="U74" s="42" t="s">
        <v>230</v>
      </c>
      <c r="V74" s="42"/>
      <c r="W74" s="131"/>
      <c r="X74" s="131"/>
      <c r="Y74" s="131"/>
      <c r="Z74" s="131"/>
      <c r="AA74" s="131"/>
      <c r="AB74" s="131"/>
      <c r="AC74" s="131"/>
      <c r="AD74" s="131"/>
      <c r="AE74" s="131"/>
      <c r="AF74" s="131"/>
      <c r="AG74" s="131"/>
      <c r="AH74" s="131"/>
      <c r="AI74" s="131"/>
    </row>
    <row r="75" s="27" customFormat="1" ht="93" customHeight="1" spans="1:35">
      <c r="A75" s="104">
        <v>53</v>
      </c>
      <c r="B75" s="42" t="s">
        <v>233</v>
      </c>
      <c r="C75" s="42" t="s">
        <v>41</v>
      </c>
      <c r="D75" s="42" t="s">
        <v>234</v>
      </c>
      <c r="E75" s="42" t="s">
        <v>134</v>
      </c>
      <c r="F75" s="80" t="s">
        <v>235</v>
      </c>
      <c r="G75" s="105">
        <v>290.8</v>
      </c>
      <c r="H75" s="106"/>
      <c r="I75" s="106"/>
      <c r="J75" s="105">
        <v>290.8</v>
      </c>
      <c r="K75" s="105"/>
      <c r="L75" s="105"/>
      <c r="M75" s="105"/>
      <c r="N75" s="42" t="s">
        <v>45</v>
      </c>
      <c r="O75" s="42" t="s">
        <v>46</v>
      </c>
      <c r="P75" s="42" t="s">
        <v>79</v>
      </c>
      <c r="Q75" s="142">
        <v>176.25</v>
      </c>
      <c r="R75" s="106">
        <f t="shared" si="10"/>
        <v>114.55</v>
      </c>
      <c r="S75" s="130">
        <f t="shared" si="11"/>
        <v>0.606086657496561</v>
      </c>
      <c r="T75" s="42" t="s">
        <v>48</v>
      </c>
      <c r="U75" s="42" t="s">
        <v>134</v>
      </c>
      <c r="V75" s="42"/>
      <c r="W75" s="131"/>
      <c r="X75" s="131"/>
      <c r="Y75" s="131"/>
      <c r="Z75" s="131"/>
      <c r="AA75" s="131"/>
      <c r="AB75" s="131"/>
      <c r="AC75" s="131"/>
      <c r="AD75" s="131"/>
      <c r="AE75" s="131"/>
      <c r="AF75" s="131"/>
      <c r="AG75" s="131"/>
      <c r="AH75" s="131"/>
      <c r="AI75" s="131"/>
    </row>
    <row r="76" s="30" customFormat="1" ht="135" customHeight="1" spans="1:46">
      <c r="A76" s="104">
        <v>54</v>
      </c>
      <c r="B76" s="85" t="s">
        <v>236</v>
      </c>
      <c r="C76" s="84" t="s">
        <v>41</v>
      </c>
      <c r="D76" s="84" t="s">
        <v>42</v>
      </c>
      <c r="E76" s="84" t="s">
        <v>237</v>
      </c>
      <c r="F76" s="85" t="s">
        <v>238</v>
      </c>
      <c r="G76" s="148">
        <v>65</v>
      </c>
      <c r="H76" s="63"/>
      <c r="I76" s="63"/>
      <c r="J76" s="63"/>
      <c r="K76" s="63"/>
      <c r="L76" s="63"/>
      <c r="M76" s="63">
        <v>65</v>
      </c>
      <c r="N76" s="42" t="s">
        <v>45</v>
      </c>
      <c r="O76" s="42" t="s">
        <v>56</v>
      </c>
      <c r="P76" s="42" t="s">
        <v>47</v>
      </c>
      <c r="Q76" s="142">
        <v>43.2</v>
      </c>
      <c r="R76" s="106">
        <f t="shared" si="10"/>
        <v>21.8</v>
      </c>
      <c r="S76" s="130">
        <f t="shared" si="11"/>
        <v>0.664615384615385</v>
      </c>
      <c r="T76" s="84" t="s">
        <v>239</v>
      </c>
      <c r="U76" s="84" t="s">
        <v>240</v>
      </c>
      <c r="V76" s="141"/>
      <c r="W76" s="28"/>
      <c r="X76" s="28"/>
      <c r="Y76" s="28"/>
      <c r="Z76" s="28"/>
      <c r="AA76" s="28"/>
      <c r="AB76" s="28"/>
      <c r="AC76" s="28"/>
      <c r="AD76" s="28"/>
      <c r="AE76" s="28"/>
      <c r="AF76" s="28"/>
      <c r="AG76" s="31"/>
      <c r="AH76" s="31"/>
      <c r="AI76" s="31"/>
      <c r="AJ76" s="31"/>
      <c r="AK76" s="31"/>
      <c r="AL76" s="31"/>
      <c r="AM76" s="31"/>
      <c r="AN76" s="31"/>
      <c r="AO76" s="31"/>
      <c r="AP76" s="31"/>
      <c r="AQ76" s="31"/>
      <c r="AR76" s="31"/>
      <c r="AS76" s="31"/>
      <c r="AT76" s="31"/>
    </row>
    <row r="77" s="40" customFormat="1" ht="171" customHeight="1" spans="1:46">
      <c r="A77" s="104">
        <v>55</v>
      </c>
      <c r="B77" s="85" t="s">
        <v>241</v>
      </c>
      <c r="C77" s="85" t="s">
        <v>216</v>
      </c>
      <c r="D77" s="85" t="s">
        <v>42</v>
      </c>
      <c r="E77" s="84" t="s">
        <v>211</v>
      </c>
      <c r="F77" s="85" t="s">
        <v>242</v>
      </c>
      <c r="G77" s="146">
        <v>65</v>
      </c>
      <c r="H77" s="149"/>
      <c r="I77" s="149"/>
      <c r="J77" s="149"/>
      <c r="K77" s="149"/>
      <c r="L77" s="149"/>
      <c r="M77" s="149">
        <v>65</v>
      </c>
      <c r="N77" s="42" t="s">
        <v>45</v>
      </c>
      <c r="O77" s="42" t="s">
        <v>56</v>
      </c>
      <c r="P77" s="42" t="s">
        <v>47</v>
      </c>
      <c r="Q77" s="156">
        <v>49.85</v>
      </c>
      <c r="R77" s="106">
        <f t="shared" si="10"/>
        <v>15.15</v>
      </c>
      <c r="S77" s="130">
        <f t="shared" si="11"/>
        <v>0.766923076923077</v>
      </c>
      <c r="T77" s="84" t="s">
        <v>218</v>
      </c>
      <c r="U77" s="84" t="s">
        <v>218</v>
      </c>
      <c r="V77" s="157"/>
      <c r="W77" s="26"/>
      <c r="X77" s="26"/>
      <c r="Y77" s="26"/>
      <c r="Z77" s="26"/>
      <c r="AA77" s="26"/>
      <c r="AB77" s="26"/>
      <c r="AC77" s="26"/>
      <c r="AD77" s="26"/>
      <c r="AE77" s="26"/>
      <c r="AF77" s="26"/>
      <c r="AG77" s="132"/>
      <c r="AH77" s="132"/>
      <c r="AI77" s="132"/>
      <c r="AJ77" s="132"/>
      <c r="AK77" s="132"/>
      <c r="AL77" s="132"/>
      <c r="AM77" s="132"/>
      <c r="AN77" s="132"/>
      <c r="AO77" s="132"/>
      <c r="AP77" s="132"/>
      <c r="AQ77" s="132"/>
      <c r="AR77" s="132"/>
      <c r="AS77" s="132"/>
      <c r="AT77" s="132"/>
    </row>
    <row r="78" s="26" customFormat="1" ht="129" customHeight="1" spans="1:46">
      <c r="A78" s="104">
        <v>56</v>
      </c>
      <c r="B78" s="84" t="s">
        <v>243</v>
      </c>
      <c r="C78" s="84" t="s">
        <v>41</v>
      </c>
      <c r="D78" s="84" t="s">
        <v>42</v>
      </c>
      <c r="E78" s="84" t="s">
        <v>244</v>
      </c>
      <c r="F78" s="85" t="s">
        <v>245</v>
      </c>
      <c r="G78" s="146">
        <v>10</v>
      </c>
      <c r="H78" s="87"/>
      <c r="I78" s="87"/>
      <c r="J78" s="87"/>
      <c r="K78" s="87"/>
      <c r="L78" s="87"/>
      <c r="M78" s="87">
        <v>10</v>
      </c>
      <c r="N78" s="42" t="s">
        <v>45</v>
      </c>
      <c r="O78" s="42" t="s">
        <v>46</v>
      </c>
      <c r="P78" s="42" t="s">
        <v>79</v>
      </c>
      <c r="Q78" s="142">
        <v>10</v>
      </c>
      <c r="R78" s="106">
        <f t="shared" si="10"/>
        <v>0</v>
      </c>
      <c r="S78" s="130">
        <f t="shared" si="11"/>
        <v>1</v>
      </c>
      <c r="T78" s="84" t="s">
        <v>229</v>
      </c>
      <c r="U78" s="84" t="s">
        <v>246</v>
      </c>
      <c r="V78" s="133"/>
      <c r="W78" s="134"/>
      <c r="X78" s="134"/>
      <c r="Y78" s="134"/>
      <c r="Z78" s="134"/>
      <c r="AA78" s="134"/>
      <c r="AB78" s="134"/>
      <c r="AC78" s="134"/>
      <c r="AD78" s="134"/>
      <c r="AE78" s="134"/>
      <c r="AF78" s="134"/>
      <c r="AG78" s="132"/>
      <c r="AH78" s="132"/>
      <c r="AI78" s="132"/>
      <c r="AJ78" s="132"/>
      <c r="AK78" s="132"/>
      <c r="AL78" s="132"/>
      <c r="AM78" s="132"/>
      <c r="AN78" s="132"/>
      <c r="AO78" s="132"/>
      <c r="AP78" s="132"/>
      <c r="AQ78" s="132"/>
      <c r="AR78" s="132"/>
      <c r="AS78" s="132"/>
      <c r="AT78" s="132"/>
    </row>
    <row r="79" s="41" customFormat="1" ht="194" customHeight="1" spans="1:46">
      <c r="A79" s="104">
        <v>57</v>
      </c>
      <c r="B79" s="84" t="s">
        <v>247</v>
      </c>
      <c r="C79" s="84" t="s">
        <v>41</v>
      </c>
      <c r="D79" s="84" t="s">
        <v>42</v>
      </c>
      <c r="E79" s="150"/>
      <c r="F79" s="85" t="s">
        <v>248</v>
      </c>
      <c r="G79" s="146">
        <v>12</v>
      </c>
      <c r="H79" s="151"/>
      <c r="I79" s="151"/>
      <c r="J79" s="151"/>
      <c r="K79" s="151"/>
      <c r="L79" s="151"/>
      <c r="M79" s="151">
        <v>12</v>
      </c>
      <c r="N79" s="42" t="s">
        <v>45</v>
      </c>
      <c r="O79" s="42" t="s">
        <v>56</v>
      </c>
      <c r="P79" s="42" t="s">
        <v>47</v>
      </c>
      <c r="Q79" s="142">
        <v>0</v>
      </c>
      <c r="R79" s="106">
        <f t="shared" si="10"/>
        <v>12</v>
      </c>
      <c r="S79" s="130">
        <f t="shared" si="11"/>
        <v>0</v>
      </c>
      <c r="T79" s="84" t="s">
        <v>229</v>
      </c>
      <c r="U79" s="84" t="s">
        <v>249</v>
      </c>
      <c r="V79" s="133"/>
      <c r="W79" s="134"/>
      <c r="X79" s="134"/>
      <c r="Y79" s="134"/>
      <c r="Z79" s="134"/>
      <c r="AA79" s="134"/>
      <c r="AB79" s="134"/>
      <c r="AC79" s="134"/>
      <c r="AD79" s="134"/>
      <c r="AE79" s="134"/>
      <c r="AF79" s="134"/>
      <c r="AG79" s="160"/>
      <c r="AH79" s="160"/>
      <c r="AI79" s="160"/>
      <c r="AJ79" s="160"/>
      <c r="AK79" s="160"/>
      <c r="AL79" s="160"/>
      <c r="AM79" s="160"/>
      <c r="AN79" s="160"/>
      <c r="AO79" s="160"/>
      <c r="AP79" s="160"/>
      <c r="AQ79" s="160"/>
      <c r="AR79" s="160"/>
      <c r="AS79" s="160"/>
      <c r="AT79" s="160"/>
    </row>
    <row r="80" s="1" customFormat="1" ht="110" customHeight="1" spans="1:48">
      <c r="A80" s="104">
        <v>58</v>
      </c>
      <c r="B80" s="42" t="s">
        <v>250</v>
      </c>
      <c r="C80" s="42" t="s">
        <v>41</v>
      </c>
      <c r="D80" s="42" t="s">
        <v>42</v>
      </c>
      <c r="E80" s="42" t="s">
        <v>165</v>
      </c>
      <c r="F80" s="80" t="s">
        <v>251</v>
      </c>
      <c r="G80" s="105">
        <v>46.8</v>
      </c>
      <c r="H80" s="12"/>
      <c r="I80" s="12"/>
      <c r="J80" s="12"/>
      <c r="K80" s="12"/>
      <c r="L80" s="12"/>
      <c r="M80" s="12">
        <v>46.8</v>
      </c>
      <c r="N80" s="42" t="s">
        <v>45</v>
      </c>
      <c r="O80" s="42" t="s">
        <v>46</v>
      </c>
      <c r="P80" s="42" t="s">
        <v>79</v>
      </c>
      <c r="Q80" s="142">
        <v>46.8</v>
      </c>
      <c r="R80" s="106">
        <f t="shared" si="10"/>
        <v>0</v>
      </c>
      <c r="S80" s="130">
        <f t="shared" si="11"/>
        <v>1</v>
      </c>
      <c r="T80" s="42" t="s">
        <v>229</v>
      </c>
      <c r="U80" s="42" t="s">
        <v>249</v>
      </c>
      <c r="V80" s="15"/>
      <c r="W80" s="140"/>
      <c r="X80" s="140"/>
      <c r="Y80" s="140"/>
      <c r="Z80" s="140"/>
      <c r="AA80" s="140"/>
      <c r="AB80" s="140"/>
      <c r="AC80" s="140"/>
      <c r="AD80" s="140"/>
      <c r="AE80" s="140"/>
      <c r="AF80" s="140"/>
      <c r="AG80" s="140"/>
      <c r="AH80" s="140"/>
      <c r="AI80" s="131"/>
      <c r="AJ80" s="131"/>
      <c r="AK80" s="131"/>
      <c r="AL80" s="131"/>
      <c r="AM80" s="131"/>
      <c r="AN80" s="131"/>
      <c r="AO80" s="131"/>
      <c r="AP80" s="131"/>
      <c r="AQ80" s="131"/>
      <c r="AR80" s="131"/>
      <c r="AS80" s="131"/>
      <c r="AT80" s="131"/>
      <c r="AU80" s="131"/>
      <c r="AV80" s="131"/>
    </row>
    <row r="81" s="26" customFormat="1" ht="124" customHeight="1" spans="1:46">
      <c r="A81" s="104">
        <v>59</v>
      </c>
      <c r="B81" s="84" t="s">
        <v>252</v>
      </c>
      <c r="C81" s="42" t="s">
        <v>41</v>
      </c>
      <c r="D81" s="42" t="s">
        <v>42</v>
      </c>
      <c r="E81" s="84" t="s">
        <v>253</v>
      </c>
      <c r="F81" s="85" t="s">
        <v>254</v>
      </c>
      <c r="G81" s="146">
        <v>5</v>
      </c>
      <c r="H81" s="87"/>
      <c r="I81" s="87"/>
      <c r="J81" s="87"/>
      <c r="K81" s="87"/>
      <c r="L81" s="87"/>
      <c r="M81" s="87">
        <v>5</v>
      </c>
      <c r="N81" s="42" t="s">
        <v>45</v>
      </c>
      <c r="O81" s="42" t="s">
        <v>46</v>
      </c>
      <c r="P81" s="42" t="s">
        <v>79</v>
      </c>
      <c r="Q81" s="142">
        <v>5</v>
      </c>
      <c r="R81" s="106">
        <f t="shared" si="10"/>
        <v>0</v>
      </c>
      <c r="S81" s="130">
        <f t="shared" si="11"/>
        <v>1</v>
      </c>
      <c r="T81" s="84" t="s">
        <v>229</v>
      </c>
      <c r="U81" s="84" t="s">
        <v>255</v>
      </c>
      <c r="V81" s="133"/>
      <c r="W81" s="134"/>
      <c r="X81" s="134"/>
      <c r="Y81" s="134"/>
      <c r="Z81" s="134"/>
      <c r="AA81" s="134"/>
      <c r="AB81" s="134"/>
      <c r="AC81" s="134"/>
      <c r="AD81" s="134"/>
      <c r="AE81" s="134"/>
      <c r="AF81" s="134"/>
      <c r="AG81" s="132"/>
      <c r="AH81" s="132"/>
      <c r="AI81" s="132"/>
      <c r="AJ81" s="132"/>
      <c r="AK81" s="132"/>
      <c r="AL81" s="132"/>
      <c r="AM81" s="132"/>
      <c r="AN81" s="132"/>
      <c r="AO81" s="132"/>
      <c r="AP81" s="132"/>
      <c r="AQ81" s="132"/>
      <c r="AR81" s="132"/>
      <c r="AS81" s="132"/>
      <c r="AT81" s="132"/>
    </row>
    <row r="82" s="26" customFormat="1" ht="115" customHeight="1" spans="1:46">
      <c r="A82" s="104">
        <v>60</v>
      </c>
      <c r="B82" s="84" t="s">
        <v>256</v>
      </c>
      <c r="C82" s="84" t="s">
        <v>41</v>
      </c>
      <c r="D82" s="84" t="s">
        <v>42</v>
      </c>
      <c r="E82" s="84" t="s">
        <v>257</v>
      </c>
      <c r="F82" s="85" t="s">
        <v>258</v>
      </c>
      <c r="G82" s="152">
        <v>24.2</v>
      </c>
      <c r="H82" s="87"/>
      <c r="I82" s="87"/>
      <c r="J82" s="87"/>
      <c r="K82" s="87"/>
      <c r="L82" s="87"/>
      <c r="M82" s="87">
        <v>24.2</v>
      </c>
      <c r="N82" s="42" t="s">
        <v>45</v>
      </c>
      <c r="O82" s="42" t="s">
        <v>46</v>
      </c>
      <c r="P82" s="42" t="s">
        <v>79</v>
      </c>
      <c r="Q82" s="142">
        <v>24.2</v>
      </c>
      <c r="R82" s="106">
        <f t="shared" si="10"/>
        <v>0</v>
      </c>
      <c r="S82" s="130">
        <f t="shared" si="11"/>
        <v>1</v>
      </c>
      <c r="T82" s="84" t="s">
        <v>229</v>
      </c>
      <c r="U82" s="84" t="s">
        <v>259</v>
      </c>
      <c r="V82" s="133"/>
      <c r="W82" s="134"/>
      <c r="X82" s="134"/>
      <c r="Y82" s="134"/>
      <c r="Z82" s="134"/>
      <c r="AA82" s="134"/>
      <c r="AB82" s="134"/>
      <c r="AC82" s="134"/>
      <c r="AD82" s="134"/>
      <c r="AE82" s="134"/>
      <c r="AF82" s="134"/>
      <c r="AG82" s="132"/>
      <c r="AH82" s="132"/>
      <c r="AI82" s="132"/>
      <c r="AJ82" s="132"/>
      <c r="AK82" s="132"/>
      <c r="AL82" s="132"/>
      <c r="AM82" s="132"/>
      <c r="AN82" s="132"/>
      <c r="AO82" s="132"/>
      <c r="AP82" s="132"/>
      <c r="AQ82" s="132"/>
      <c r="AR82" s="132"/>
      <c r="AS82" s="132"/>
      <c r="AT82" s="132"/>
    </row>
    <row r="83" s="31" customFormat="1" ht="57" customHeight="1" spans="1:22">
      <c r="A83" s="63" t="s">
        <v>260</v>
      </c>
      <c r="B83" s="63"/>
      <c r="C83" s="63"/>
      <c r="D83" s="63"/>
      <c r="E83" s="63"/>
      <c r="F83" s="63"/>
      <c r="G83" s="70">
        <f>G84+G85</f>
        <v>1120</v>
      </c>
      <c r="H83" s="70">
        <f t="shared" ref="H83:Q83" si="19">H84+H85</f>
        <v>542</v>
      </c>
      <c r="I83" s="70">
        <f t="shared" si="19"/>
        <v>0</v>
      </c>
      <c r="J83" s="70">
        <f t="shared" si="19"/>
        <v>578</v>
      </c>
      <c r="K83" s="70">
        <f t="shared" si="19"/>
        <v>0</v>
      </c>
      <c r="L83" s="70">
        <f t="shared" si="19"/>
        <v>0</v>
      </c>
      <c r="M83" s="70">
        <f t="shared" si="19"/>
        <v>0</v>
      </c>
      <c r="N83" s="70"/>
      <c r="O83" s="70"/>
      <c r="P83" s="70"/>
      <c r="Q83" s="103">
        <f t="shared" si="19"/>
        <v>791.8</v>
      </c>
      <c r="R83" s="106">
        <f t="shared" si="10"/>
        <v>328.2</v>
      </c>
      <c r="S83" s="130">
        <f t="shared" si="11"/>
        <v>0.706964285714286</v>
      </c>
      <c r="T83" s="84"/>
      <c r="U83" s="84"/>
      <c r="V83" s="158"/>
    </row>
    <row r="84" s="27" customFormat="1" ht="171" customHeight="1" spans="1:35">
      <c r="A84" s="104">
        <v>61</v>
      </c>
      <c r="B84" s="42" t="s">
        <v>261</v>
      </c>
      <c r="C84" s="42" t="s">
        <v>41</v>
      </c>
      <c r="D84" s="42" t="s">
        <v>42</v>
      </c>
      <c r="E84" s="42" t="s">
        <v>134</v>
      </c>
      <c r="F84" s="80" t="s">
        <v>262</v>
      </c>
      <c r="G84" s="78">
        <f>H84+J84</f>
        <v>523</v>
      </c>
      <c r="H84" s="79"/>
      <c r="I84" s="79"/>
      <c r="J84" s="79">
        <v>523</v>
      </c>
      <c r="K84" s="79"/>
      <c r="L84" s="79"/>
      <c r="M84" s="79"/>
      <c r="N84" s="42" t="s">
        <v>45</v>
      </c>
      <c r="O84" s="42" t="s">
        <v>56</v>
      </c>
      <c r="P84" s="42" t="s">
        <v>47</v>
      </c>
      <c r="Q84" s="142">
        <v>390.9</v>
      </c>
      <c r="R84" s="106">
        <f t="shared" si="10"/>
        <v>132.1</v>
      </c>
      <c r="S84" s="130">
        <f t="shared" si="11"/>
        <v>0.747418738049713</v>
      </c>
      <c r="T84" s="42" t="s">
        <v>165</v>
      </c>
      <c r="U84" s="42" t="s">
        <v>263</v>
      </c>
      <c r="V84" s="42"/>
      <c r="W84" s="131"/>
      <c r="X84" s="131"/>
      <c r="Y84" s="131"/>
      <c r="Z84" s="131"/>
      <c r="AA84" s="131"/>
      <c r="AB84" s="131"/>
      <c r="AC84" s="131"/>
      <c r="AD84" s="131"/>
      <c r="AE84" s="131"/>
      <c r="AF84" s="131"/>
      <c r="AG84" s="131"/>
      <c r="AH84" s="131"/>
      <c r="AI84" s="131"/>
    </row>
    <row r="85" s="42" customFormat="1" ht="105" customHeight="1" spans="1:35">
      <c r="A85" s="104">
        <v>62</v>
      </c>
      <c r="B85" s="42" t="s">
        <v>264</v>
      </c>
      <c r="C85" s="42" t="s">
        <v>216</v>
      </c>
      <c r="D85" s="42" t="s">
        <v>234</v>
      </c>
      <c r="F85" s="80" t="s">
        <v>265</v>
      </c>
      <c r="G85" s="78">
        <f>H85+J85</f>
        <v>597</v>
      </c>
      <c r="H85" s="79">
        <v>542</v>
      </c>
      <c r="I85" s="79"/>
      <c r="J85" s="79">
        <v>55</v>
      </c>
      <c r="K85" s="79"/>
      <c r="L85" s="79"/>
      <c r="M85" s="79"/>
      <c r="N85" s="42" t="s">
        <v>45</v>
      </c>
      <c r="O85" s="42" t="s">
        <v>56</v>
      </c>
      <c r="P85" s="42" t="s">
        <v>47</v>
      </c>
      <c r="Q85" s="142">
        <v>400.9</v>
      </c>
      <c r="R85" s="106">
        <f t="shared" si="10"/>
        <v>196.1</v>
      </c>
      <c r="S85" s="130">
        <f t="shared" si="11"/>
        <v>0.671524288107203</v>
      </c>
      <c r="T85" s="42" t="s">
        <v>165</v>
      </c>
      <c r="U85" s="42" t="s">
        <v>266</v>
      </c>
      <c r="V85" s="159"/>
      <c r="W85" s="131"/>
      <c r="X85" s="131"/>
      <c r="Y85" s="131"/>
      <c r="Z85" s="131"/>
      <c r="AA85" s="131"/>
      <c r="AB85" s="131"/>
      <c r="AC85" s="131"/>
      <c r="AD85" s="131"/>
      <c r="AE85" s="131"/>
      <c r="AF85" s="131"/>
      <c r="AG85" s="131"/>
      <c r="AH85" s="131"/>
      <c r="AI85" s="131"/>
    </row>
    <row r="86" s="31" customFormat="1" ht="53" customHeight="1" spans="1:22">
      <c r="A86" s="63" t="s">
        <v>267</v>
      </c>
      <c r="B86" s="63"/>
      <c r="C86" s="63"/>
      <c r="D86" s="63"/>
      <c r="E86" s="63"/>
      <c r="F86" s="63"/>
      <c r="G86" s="70">
        <f>G87</f>
        <v>132</v>
      </c>
      <c r="H86" s="70">
        <f t="shared" ref="H86:Q86" si="20">H87</f>
        <v>0</v>
      </c>
      <c r="I86" s="70">
        <f t="shared" si="20"/>
        <v>0</v>
      </c>
      <c r="J86" s="70">
        <f t="shared" si="20"/>
        <v>75</v>
      </c>
      <c r="K86" s="70">
        <f t="shared" si="20"/>
        <v>0</v>
      </c>
      <c r="L86" s="70">
        <f t="shared" si="20"/>
        <v>0</v>
      </c>
      <c r="M86" s="70">
        <f t="shared" si="20"/>
        <v>57</v>
      </c>
      <c r="N86" s="70"/>
      <c r="O86" s="70"/>
      <c r="P86" s="70"/>
      <c r="Q86" s="103">
        <f t="shared" si="20"/>
        <v>36.2</v>
      </c>
      <c r="R86" s="106">
        <f t="shared" si="10"/>
        <v>95.8</v>
      </c>
      <c r="S86" s="130">
        <f t="shared" si="11"/>
        <v>0.274242424242424</v>
      </c>
      <c r="T86" s="84"/>
      <c r="U86" s="84"/>
      <c r="V86" s="158"/>
    </row>
    <row r="87" s="42" customFormat="1" ht="91" customHeight="1" spans="1:35">
      <c r="A87" s="145">
        <v>63</v>
      </c>
      <c r="B87" s="42" t="s">
        <v>268</v>
      </c>
      <c r="D87" s="42" t="s">
        <v>42</v>
      </c>
      <c r="F87" s="80" t="s">
        <v>269</v>
      </c>
      <c r="G87" s="78">
        <v>132</v>
      </c>
      <c r="H87" s="153"/>
      <c r="I87" s="153"/>
      <c r="J87" s="79">
        <v>75</v>
      </c>
      <c r="K87" s="79"/>
      <c r="L87" s="79"/>
      <c r="M87" s="79">
        <v>57</v>
      </c>
      <c r="N87" s="42" t="s">
        <v>45</v>
      </c>
      <c r="O87" s="42" t="s">
        <v>56</v>
      </c>
      <c r="P87" s="42" t="s">
        <v>47</v>
      </c>
      <c r="Q87" s="142">
        <v>36.2</v>
      </c>
      <c r="R87" s="106">
        <f t="shared" si="10"/>
        <v>95.8</v>
      </c>
      <c r="S87" s="130">
        <f t="shared" si="11"/>
        <v>0.274242424242424</v>
      </c>
      <c r="T87" s="42" t="s">
        <v>165</v>
      </c>
      <c r="U87" s="42" t="s">
        <v>165</v>
      </c>
      <c r="V87" s="159"/>
      <c r="W87" s="131"/>
      <c r="X87" s="131"/>
      <c r="Y87" s="131"/>
      <c r="Z87" s="131"/>
      <c r="AA87" s="131"/>
      <c r="AB87" s="131"/>
      <c r="AC87" s="131"/>
      <c r="AD87" s="131"/>
      <c r="AE87" s="131"/>
      <c r="AF87" s="131"/>
      <c r="AG87" s="131"/>
      <c r="AH87" s="131"/>
      <c r="AI87" s="131"/>
    </row>
  </sheetData>
  <autoFilter xmlns:etc="http://www.wps.cn/officeDocument/2017/etCustomData" ref="A1:V87" etc:filterBottomFollowUsedRange="0">
    <extLst/>
  </autoFilter>
  <mergeCells count="45">
    <mergeCell ref="A2:V2"/>
    <mergeCell ref="H3:I3"/>
    <mergeCell ref="J3:K3"/>
    <mergeCell ref="N3:P3"/>
    <mergeCell ref="Q3:S3"/>
    <mergeCell ref="A8:F8"/>
    <mergeCell ref="A9:F9"/>
    <mergeCell ref="B10:F10"/>
    <mergeCell ref="A11:F11"/>
    <mergeCell ref="A15:F15"/>
    <mergeCell ref="A22:F22"/>
    <mergeCell ref="A27:F27"/>
    <mergeCell ref="A36:F36"/>
    <mergeCell ref="A42:F42"/>
    <mergeCell ref="A45:F45"/>
    <mergeCell ref="B47:F47"/>
    <mergeCell ref="A48:F48"/>
    <mergeCell ref="A51:F51"/>
    <mergeCell ref="A55:F55"/>
    <mergeCell ref="B68:F68"/>
    <mergeCell ref="A83:F83"/>
    <mergeCell ref="A86:F86"/>
    <mergeCell ref="A3:A7"/>
    <mergeCell ref="B3:B7"/>
    <mergeCell ref="C3:C7"/>
    <mergeCell ref="D3:D7"/>
    <mergeCell ref="E3:E7"/>
    <mergeCell ref="F3:F7"/>
    <mergeCell ref="G3:G7"/>
    <mergeCell ref="H4:H7"/>
    <mergeCell ref="I4:I7"/>
    <mergeCell ref="J4:J7"/>
    <mergeCell ref="K4:K7"/>
    <mergeCell ref="L3:L7"/>
    <mergeCell ref="M3:M7"/>
    <mergeCell ref="N4:N9"/>
    <mergeCell ref="O4:O9"/>
    <mergeCell ref="P4:P9"/>
    <mergeCell ref="Q4:Q7"/>
    <mergeCell ref="R4:R7"/>
    <mergeCell ref="S4:S7"/>
    <mergeCell ref="T3:T7"/>
    <mergeCell ref="U3:U7"/>
    <mergeCell ref="V3:V7"/>
    <mergeCell ref="V28:V35"/>
  </mergeCells>
  <pageMargins left="0.751388888888889" right="0.751388888888889" top="1" bottom="1" header="0.5" footer="0.5"/>
  <pageSetup paperSize="8" scale="4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BreakPreview" zoomScaleNormal="100" topLeftCell="A7" workbookViewId="0">
      <selection activeCell="F8" sqref="F8"/>
    </sheetView>
  </sheetViews>
  <sheetFormatPr defaultColWidth="9" defaultRowHeight="80" customHeight="1" outlineLevelCol="5"/>
  <cols>
    <col min="1" max="1" width="9.625" style="2" customWidth="1"/>
    <col min="2" max="2" width="13.75" style="3" customWidth="1"/>
    <col min="3" max="3" width="40.25" style="4" customWidth="1"/>
    <col min="4" max="4" width="36.375" style="3" customWidth="1"/>
    <col min="5" max="5" width="14.25" style="3" customWidth="1"/>
    <col min="6" max="6" width="94.75" style="2" customWidth="1"/>
    <col min="7" max="16384" width="9" style="5"/>
  </cols>
  <sheetData>
    <row r="1" customHeight="1" spans="1:6">
      <c r="A1" s="6"/>
      <c r="B1" s="7"/>
      <c r="C1" s="8"/>
      <c r="D1" s="7"/>
      <c r="E1" s="7"/>
      <c r="F1" s="6"/>
    </row>
    <row r="2" ht="56" customHeight="1" spans="1:6">
      <c r="A2" s="9" t="s">
        <v>270</v>
      </c>
      <c r="B2" s="10" t="s">
        <v>271</v>
      </c>
      <c r="C2" s="10" t="s">
        <v>272</v>
      </c>
      <c r="D2" s="10" t="s">
        <v>273</v>
      </c>
      <c r="E2" s="10" t="s">
        <v>274</v>
      </c>
      <c r="F2" s="9" t="s">
        <v>275</v>
      </c>
    </row>
    <row r="3" s="1" customFormat="1" ht="66" customHeight="1" spans="1:6">
      <c r="A3" s="11" t="s">
        <v>276</v>
      </c>
      <c r="B3" s="12">
        <v>999</v>
      </c>
      <c r="C3" s="13" t="s">
        <v>277</v>
      </c>
      <c r="D3" s="14" t="s">
        <v>278</v>
      </c>
      <c r="E3" s="12">
        <v>600</v>
      </c>
      <c r="F3" s="11" t="s">
        <v>279</v>
      </c>
    </row>
    <row r="4" s="1" customFormat="1" ht="66" customHeight="1" spans="1:6">
      <c r="A4" s="11" t="s">
        <v>280</v>
      </c>
      <c r="B4" s="12">
        <v>1000</v>
      </c>
      <c r="C4" s="13" t="s">
        <v>281</v>
      </c>
      <c r="D4" s="14" t="s">
        <v>282</v>
      </c>
      <c r="E4" s="12">
        <v>600</v>
      </c>
      <c r="F4" s="11" t="s">
        <v>283</v>
      </c>
    </row>
    <row r="5" s="1" customFormat="1" ht="66" customHeight="1" spans="1:6">
      <c r="A5" s="11"/>
      <c r="B5" s="12"/>
      <c r="C5" s="13"/>
      <c r="D5" s="14" t="s">
        <v>284</v>
      </c>
      <c r="E5" s="12">
        <v>100</v>
      </c>
      <c r="F5" s="11" t="s">
        <v>285</v>
      </c>
    </row>
    <row r="6" s="1" customFormat="1" ht="78" customHeight="1" spans="1:6">
      <c r="A6" s="15"/>
      <c r="B6" s="15"/>
      <c r="C6" s="15"/>
      <c r="D6" s="14" t="s">
        <v>286</v>
      </c>
      <c r="E6" s="12">
        <v>116</v>
      </c>
      <c r="F6" s="11" t="s">
        <v>287</v>
      </c>
    </row>
    <row r="7" s="1" customFormat="1" ht="57" customHeight="1" spans="1:6">
      <c r="A7" s="11"/>
      <c r="B7" s="12"/>
      <c r="C7" s="13"/>
      <c r="D7" s="14" t="s">
        <v>288</v>
      </c>
      <c r="E7" s="12">
        <v>100</v>
      </c>
      <c r="F7" s="11" t="s">
        <v>289</v>
      </c>
    </row>
    <row r="8" s="1" customFormat="1" ht="143" customHeight="1" spans="1:6">
      <c r="A8" s="11"/>
      <c r="B8" s="12"/>
      <c r="C8" s="16"/>
      <c r="D8" s="14" t="s">
        <v>290</v>
      </c>
      <c r="E8" s="12">
        <v>214.4</v>
      </c>
      <c r="F8" s="11" t="s">
        <v>291</v>
      </c>
    </row>
    <row r="9" s="1" customFormat="1" ht="138" customHeight="1" spans="1:6">
      <c r="A9" s="11"/>
      <c r="B9" s="12"/>
      <c r="C9" s="16"/>
      <c r="D9" s="14" t="s">
        <v>292</v>
      </c>
      <c r="E9" s="12">
        <v>199.6</v>
      </c>
      <c r="F9" s="11" t="s">
        <v>293</v>
      </c>
    </row>
    <row r="10" s="1" customFormat="1" ht="48" customHeight="1" spans="1:6">
      <c r="A10" s="11"/>
      <c r="B10" s="12"/>
      <c r="C10" s="16"/>
      <c r="D10" s="14" t="s">
        <v>172</v>
      </c>
      <c r="E10" s="12">
        <v>30</v>
      </c>
      <c r="F10" s="11" t="s">
        <v>174</v>
      </c>
    </row>
    <row r="11" s="1" customFormat="1" ht="57" customHeight="1" spans="1:6">
      <c r="A11" s="11"/>
      <c r="B11" s="12"/>
      <c r="C11" s="16"/>
      <c r="D11" s="14" t="s">
        <v>177</v>
      </c>
      <c r="E11" s="12">
        <v>39</v>
      </c>
      <c r="F11" s="11" t="s">
        <v>179</v>
      </c>
    </row>
    <row r="12" ht="50" customHeight="1" spans="1:6">
      <c r="A12" s="17"/>
      <c r="B12" s="18">
        <f>SUM(B3:B11)</f>
        <v>1999</v>
      </c>
      <c r="C12" s="19"/>
      <c r="D12" s="20"/>
      <c r="E12" s="18">
        <f>SUM(E3:E11)</f>
        <v>1999</v>
      </c>
      <c r="F12" s="17"/>
    </row>
  </sheetData>
  <mergeCells count="1">
    <mergeCell ref="A1:F1"/>
  </mergeCells>
  <printOptions horizontalCentered="1" verticalCentered="1"/>
  <pageMargins left="0.751388888888889" right="0.751388888888889" top="1" bottom="1" header="0.5" footer="0.5"/>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16429</vt:lpstr>
      <vt:lpstr>调减项目统计表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安   桥</cp:lastModifiedBy>
  <dcterms:created xsi:type="dcterms:W3CDTF">2006-09-15T16:00:00Z</dcterms:created>
  <dcterms:modified xsi:type="dcterms:W3CDTF">2024-10-25T03:55:23Z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925401B0846B4E5FBB05B0BD2D6A7347_13</vt:lpwstr>
  </property>
  <property fmtid="{D5CDD505-2E9C-101B-9397-08002B2CF9AE}" pid="3" name="KSOProductBuildVer">
    <vt:lpwstr>2052-12.1.0.18608</vt:lpwstr>
  </property>
</Properties>
</file>