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tabRatio="896" activeTab="3"/>
  </bookViews>
  <sheets>
    <sheet name="一般公共预算调整表" sheetId="4" r:id="rId1"/>
    <sheet name="一般公共预算收支平衡表" sheetId="2" r:id="rId2"/>
    <sheet name="政府性基金调整表" sheetId="5" r:id="rId3"/>
    <sheet name="政府性基金平衡表" sheetId="3" r:id="rId4"/>
    <sheet name="国有资本经营预算平衡表" sheetId="1" r:id="rId5"/>
    <sheet name="社会保险基金预算调整表" sheetId="11" r:id="rId6"/>
    <sheet name="2025年新增一般债券资金安排表" sheetId="8" r:id="rId7"/>
    <sheet name="2025年新增专项债券项目安排表" sheetId="9" r:id="rId8"/>
    <sheet name="生态功能区" sheetId="10" r:id="rId9"/>
  </sheets>
  <externalReferences>
    <externalReference r:id="rId10"/>
    <externalReference r:id="rId11"/>
    <externalReference r:id="rId12"/>
    <externalReference r:id="rId13"/>
    <externalReference r:id="rId14"/>
  </externalReferences>
  <definedNames>
    <definedName name="_xlnm.Print_Titles" localSheetId="0">一般公共预算调整表!$1:$5</definedName>
    <definedName name="_13P">#REF!</definedName>
    <definedName name="_4P">#REF!</definedName>
    <definedName name="_Fill" hidden="1">#REF!</definedName>
    <definedName name="_Order1" hidden="1">255</definedName>
    <definedName name="A1_">#REF!</definedName>
    <definedName name="A2_">#REF!</definedName>
    <definedName name="aa">"b2:f14"</definedName>
    <definedName name="Database" hidden="1">#REF!</definedName>
    <definedName name="GR">[1]人员经费表!#REF!</definedName>
    <definedName name="MCH">#REF!</definedName>
    <definedName name="_xlnm.Print_Area">#REF!</definedName>
    <definedName name="_xlnm.Print_Titles">#N/A</definedName>
    <definedName name="RS">#REF!</definedName>
    <definedName name="TILE13">#REF!</definedName>
    <definedName name="TILE4">#REF!</definedName>
    <definedName name="表1">[2]月报!$A$5:$C$147</definedName>
    <definedName name="工资">[3]月报!$A$5:$C$147</definedName>
    <definedName name="两税比重22">#REF!</definedName>
    <definedName name="年终结算">[1]人员经费表!#REF!</definedName>
    <definedName name="月报">[4]月报!$A$5:$C$147</definedName>
    <definedName name="月报1">[4]月报!$A$5:$C$147</definedName>
    <definedName name="专项">#REF!</definedName>
    <definedName name="_xlnm.Print_Titles" localSheetId="6">'2025年新增一般债券资金安排表'!$1:$4</definedName>
    <definedName name="地区名称">[5]封面!$B$2:$B$6</definedName>
    <definedName name="A1_" localSheetId="6">#REF!</definedName>
    <definedName name="_xlnm.Print_Titles" localSheetId="7">'2025年新增专项债券项目安排表'!$1:$4</definedName>
    <definedName name="A1_" localSheetId="7">#REF!</definedName>
    <definedName name="_xlnm.Print_Titles" localSheetId="2">政府性基金调整表!$1:$5</definedName>
    <definedName name="_xlnm.Print_Titles" localSheetId="3">政府性基金平衡表!$2:$4</definedName>
    <definedName name="_xlnm.Print_Titles" localSheetId="8">生态功能区!$1:$3</definedName>
    <definedName name="_xlnm.Print_Area" localSheetId="6">'2025年新增一般债券资金安排表'!$A$1:$H$31</definedName>
    <definedName name="_xlnm.Print_Area" localSheetId="8">生态功能区!$A$1:$H$46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<sst xmlns="http://schemas.openxmlformats.org/spreadsheetml/2006/main" count="471" uniqueCount="306">
  <si>
    <r>
      <rPr>
        <sz val="14"/>
        <color theme="1"/>
        <rFont val="黑体"/>
        <charset val="134"/>
      </rPr>
      <t>附件</t>
    </r>
    <r>
      <rPr>
        <sz val="14"/>
        <color theme="1"/>
        <rFont val="Times New Roman"/>
        <charset val="134"/>
      </rPr>
      <t>1</t>
    </r>
  </si>
  <si>
    <t>民乐县2025年一般公共预算调整表</t>
  </si>
  <si>
    <t>单位：万元</t>
  </si>
  <si>
    <t>代码</t>
  </si>
  <si>
    <t>预算科目</t>
  </si>
  <si>
    <t>年初预算</t>
  </si>
  <si>
    <t>增减变动数</t>
  </si>
  <si>
    <t xml:space="preserve">
调整预算数</t>
  </si>
  <si>
    <t>备注</t>
  </si>
  <si>
    <t>小计</t>
  </si>
  <si>
    <t>新增财力性 转移支付</t>
  </si>
  <si>
    <t>新增一般债券</t>
  </si>
  <si>
    <t>上年结转</t>
  </si>
  <si>
    <t>安排预算稳定调节基金</t>
  </si>
  <si>
    <t>一般公共服务</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</si>
  <si>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</si>
  <si>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</si>
  <si>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</si>
  <si>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</si>
  <si>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</si>
  <si>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</si>
  <si>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</si>
  <si>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</si>
  <si>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</si>
  <si>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</si>
  <si>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</si>
  <si>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</si>
  <si>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</si>
  <si>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</si>
  <si>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</si>
  <si>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</si>
  <si>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</si>
  <si>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预备费</t>
  </si>
  <si>
    <t>其他支出</t>
  </si>
  <si>
    <t>债务付息支出</t>
  </si>
  <si>
    <t>债务发行费用支出</t>
  </si>
  <si>
    <t>本年支出合计</t>
  </si>
  <si>
    <t>转移性支出</t>
  </si>
  <si>
    <t>上解上级支出</t>
  </si>
  <si>
    <t>债务转贷支出</t>
  </si>
  <si>
    <t>支出总计</t>
  </si>
  <si>
    <t>附件2</t>
  </si>
  <si>
    <r>
      <rPr>
        <sz val="20"/>
        <rFont val="方正小标宋简体"/>
        <charset val="134"/>
      </rPr>
      <t>民乐县</t>
    </r>
    <r>
      <rPr>
        <sz val="20"/>
        <rFont val="Times New Roman"/>
        <charset val="134"/>
      </rPr>
      <t>2025</t>
    </r>
    <r>
      <rPr>
        <sz val="20"/>
        <rFont val="方正小标宋简体"/>
        <charset val="134"/>
      </rPr>
      <t>年一般公共预算收支平衡表</t>
    </r>
  </si>
  <si>
    <t>收入</t>
  </si>
  <si>
    <t>支出</t>
  </si>
  <si>
    <t>项目</t>
  </si>
  <si>
    <t>年初预算数</t>
  </si>
  <si>
    <t>调整预算数</t>
  </si>
  <si>
    <t>一般公共预算收入</t>
  </si>
  <si>
    <t>一般公共预算支出</t>
  </si>
  <si>
    <t>上级补助收入</t>
  </si>
  <si>
    <t xml:space="preserve">  上解上级支出</t>
  </si>
  <si>
    <t>1.返还性收入</t>
  </si>
  <si>
    <t xml:space="preserve">    专项上解支出</t>
  </si>
  <si>
    <t>2.一般性转移支付收入</t>
  </si>
  <si>
    <t xml:space="preserve">  一般债务还本支出</t>
  </si>
  <si>
    <t>其中：均衡性转移支付收入</t>
  </si>
  <si>
    <t xml:space="preserve">  安排预算稳定调节基金</t>
  </si>
  <si>
    <r>
      <rPr>
        <b/>
        <sz val="10"/>
        <rFont val="宋体"/>
        <charset val="134"/>
      </rPr>
      <t xml:space="preserve">  </t>
    </r>
    <r>
      <rPr>
        <sz val="10"/>
        <rFont val="宋体"/>
        <charset val="134"/>
      </rPr>
      <t>县级基本财力保障机制奖补资金</t>
    </r>
  </si>
  <si>
    <r>
      <rPr>
        <b/>
        <sz val="10"/>
        <rFont val="宋体"/>
        <charset val="134"/>
      </rPr>
      <t xml:space="preserve">   </t>
    </r>
    <r>
      <rPr>
        <sz val="10"/>
        <rFont val="宋体"/>
        <charset val="134"/>
      </rPr>
      <t>结算补助收入</t>
    </r>
  </si>
  <si>
    <t xml:space="preserve">   企业事业单位划转补助收入</t>
  </si>
  <si>
    <t xml:space="preserve">   产粮油大县奖励资金</t>
  </si>
  <si>
    <t xml:space="preserve">   重点生态功能区转移支付收入</t>
  </si>
  <si>
    <t xml:space="preserve">   固定数额补助</t>
  </si>
  <si>
    <t>3.提前下达专项转移支付收入</t>
  </si>
  <si>
    <t>上年结余收入</t>
  </si>
  <si>
    <t>债务转贷收入</t>
  </si>
  <si>
    <t xml:space="preserve">  地方政府一般债务转贷收入</t>
  </si>
  <si>
    <t>动用预算稳定调节基金</t>
  </si>
  <si>
    <t>收  入  总  计</t>
  </si>
  <si>
    <t>支  出  总  计</t>
  </si>
  <si>
    <t>附件3</t>
  </si>
  <si>
    <t>民乐县2025年政府性基金预算调整表</t>
  </si>
  <si>
    <t>新增专项债券</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</si>
  <si>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</si>
  <si>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</si>
  <si>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</si>
  <si>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</si>
  <si>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</si>
  <si>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超长期特别国债安排的支出</t>
  </si>
  <si>
    <t xml:space="preserve">  大中型水库移民后期扶持基金支出</t>
  </si>
  <si>
    <t>资源勘探信息等支出</t>
  </si>
  <si>
    <t xml:space="preserve">   其他政府性基金及对应专项债务收入安排的支出</t>
  </si>
  <si>
    <t xml:space="preserve">   彩票公益金安排的支出</t>
  </si>
  <si>
    <t xml:space="preserve">   政府性基金补助支出</t>
  </si>
  <si>
    <t xml:space="preserve">   债务转贷支出</t>
  </si>
  <si>
    <t>债务还本支出</t>
  </si>
  <si>
    <t xml:space="preserve">   地方政府专项债务还本支出</t>
  </si>
  <si>
    <t xml:space="preserve">   地方政府专项债务付息支出</t>
  </si>
  <si>
    <t>附件4</t>
  </si>
  <si>
    <t>民乐县2025年政府性基金预算收支平衡表</t>
  </si>
  <si>
    <t>政府性基金收入</t>
  </si>
  <si>
    <t xml:space="preserve">  国有土地使用权出让收入安排的支出</t>
  </si>
  <si>
    <t xml:space="preserve">  国有土地使用权出让收入</t>
  </si>
  <si>
    <t xml:space="preserve">  城市基础设施配套费安排的支出</t>
  </si>
  <si>
    <t xml:space="preserve">  城市基础设施配套费收入</t>
  </si>
  <si>
    <t xml:space="preserve">  污水处理费安排的支出</t>
  </si>
  <si>
    <t xml:space="preserve">  污水处理费收入</t>
  </si>
  <si>
    <t xml:space="preserve">  超长期特别国债安排的支出</t>
  </si>
  <si>
    <t>专项债务对应项目专项收入</t>
  </si>
  <si>
    <t xml:space="preserve">  其他政府性基金专项对应项目专项收入</t>
  </si>
  <si>
    <t xml:space="preserve">  其他政府性基金及对应专项债务收入安排的支出</t>
  </si>
  <si>
    <t xml:space="preserve">  彩票公益金安排的支出</t>
  </si>
  <si>
    <t xml:space="preserve">  债务付息支出</t>
  </si>
  <si>
    <t>本年收入合计</t>
  </si>
  <si>
    <t>转移性收入</t>
  </si>
  <si>
    <t xml:space="preserve">  上级补助收入</t>
  </si>
  <si>
    <t xml:space="preserve">  上年结余收入</t>
  </si>
  <si>
    <t xml:space="preserve">  调入资金</t>
  </si>
  <si>
    <r>
      <rPr>
        <sz val="11"/>
        <color theme="1"/>
        <rFont val="Times New Roman"/>
        <charset val="134"/>
      </rPr>
      <t xml:space="preserve">   </t>
    </r>
    <r>
      <rPr>
        <sz val="11"/>
        <color theme="1"/>
        <rFont val="宋体"/>
        <charset val="134"/>
      </rPr>
      <t>地方政府专项债务转贷收入</t>
    </r>
  </si>
  <si>
    <t xml:space="preserve">  地方政府专项债务还本支出</t>
  </si>
  <si>
    <r>
      <rPr>
        <b/>
        <sz val="11"/>
        <color theme="1"/>
        <rFont val="宋体"/>
        <charset val="134"/>
      </rPr>
      <t>收入总计</t>
    </r>
  </si>
  <si>
    <r>
      <rPr>
        <b/>
        <sz val="11"/>
        <color theme="1"/>
        <rFont val="宋体"/>
        <charset val="134"/>
      </rPr>
      <t>支出总计</t>
    </r>
  </si>
  <si>
    <t>附件5</t>
  </si>
  <si>
    <r>
      <rPr>
        <sz val="20"/>
        <rFont val="方正小标宋简体"/>
        <charset val="134"/>
      </rPr>
      <t>民乐县</t>
    </r>
    <r>
      <rPr>
        <sz val="20"/>
        <rFont val="Times New Roman"/>
        <charset val="134"/>
      </rPr>
      <t>2025</t>
    </r>
    <r>
      <rPr>
        <sz val="20"/>
        <rFont val="方正小标宋简体"/>
        <charset val="134"/>
      </rPr>
      <t>年国有资本经营预算收支平衡表</t>
    </r>
  </si>
  <si>
    <t>一、利润收入</t>
  </si>
  <si>
    <t>一、解决历史遗留问题及改革成本支出</t>
  </si>
  <si>
    <t>二、股利、股息收入</t>
  </si>
  <si>
    <t>二、国有企业资本金注入</t>
  </si>
  <si>
    <t>三、产权转让收入</t>
  </si>
  <si>
    <t>三、国有企业政策性补贴</t>
  </si>
  <si>
    <t>四、清算收入</t>
  </si>
  <si>
    <t>四、金融国有资本经营预算支出</t>
  </si>
  <si>
    <t>五、其他国有资本经营预算收入</t>
  </si>
  <si>
    <t>五、其他国有资本经营预算支出</t>
  </si>
  <si>
    <t>收  入  合  计</t>
  </si>
  <si>
    <t>支  出  合  计</t>
  </si>
  <si>
    <t>转移支付收入</t>
  </si>
  <si>
    <t>转移支付支出</t>
  </si>
  <si>
    <t>调出资金</t>
  </si>
  <si>
    <t>结转下年</t>
  </si>
  <si>
    <t>附件6</t>
  </si>
  <si>
    <t>民乐县2025年社会保障基金预算调整表</t>
  </si>
  <si>
    <t>预算数</t>
  </si>
  <si>
    <t>变动数</t>
  </si>
  <si>
    <t>一、城乡居民基本养老保险基金</t>
  </si>
  <si>
    <t>其中：社会保险费收入</t>
  </si>
  <si>
    <t>其中：社会保险待遇支出</t>
  </si>
  <si>
    <t xml:space="preserve">      财政补贴收入</t>
  </si>
  <si>
    <t xml:space="preserve">      转移支出</t>
  </si>
  <si>
    <t xml:space="preserve">      利息收入</t>
  </si>
  <si>
    <t xml:space="preserve">      上解上级支出</t>
  </si>
  <si>
    <t xml:space="preserve">      转移收入</t>
  </si>
  <si>
    <t xml:space="preserve">      其他支出</t>
  </si>
  <si>
    <t xml:space="preserve">      其他收入</t>
  </si>
  <si>
    <t>二、机关事业单位基本养老保险基金</t>
  </si>
  <si>
    <t>上年结余</t>
  </si>
  <si>
    <t>年末滚存结余</t>
  </si>
  <si>
    <t>收入总计</t>
  </si>
  <si>
    <t>附件7</t>
  </si>
  <si>
    <t>民乐县2025年新增一般债券资金安排表</t>
  </si>
  <si>
    <t>序号</t>
  </si>
  <si>
    <t>区划</t>
  </si>
  <si>
    <t>建设状态</t>
  </si>
  <si>
    <t>单位名称</t>
  </si>
  <si>
    <t>项目名称</t>
  </si>
  <si>
    <t>资金投向领域</t>
  </si>
  <si>
    <t>安排额度</t>
  </si>
  <si>
    <t>合计</t>
  </si>
  <si>
    <t>民乐县工业信息化和商务局</t>
  </si>
  <si>
    <t>民乐县数字政府建设项目</t>
  </si>
  <si>
    <t>1103市政、公共服务等民生领域信息化</t>
  </si>
  <si>
    <t>民乐县民政局</t>
  </si>
  <si>
    <t>民乐县乡镇综合养老服务中心和村级互助幸福院项目</t>
  </si>
  <si>
    <t>0603养老托育</t>
  </si>
  <si>
    <t>民乐县水务局</t>
  </si>
  <si>
    <t>民乐县农村饮水安全工程维修养护项目</t>
  </si>
  <si>
    <t>080101供排水</t>
  </si>
  <si>
    <t>民乐县教育局</t>
  </si>
  <si>
    <t>民乐县学校运动场建设及校舍维修改造工程</t>
  </si>
  <si>
    <t>0901义务教育</t>
  </si>
  <si>
    <t>民乐县交通局</t>
  </si>
  <si>
    <t>民乐县农村公路日常养护工程</t>
  </si>
  <si>
    <t>0204农村公路</t>
  </si>
  <si>
    <t>民乐县农业农村局</t>
  </si>
  <si>
    <t>乡村振兴建设项目</t>
  </si>
  <si>
    <t>0401农业</t>
  </si>
  <si>
    <t>提前下达2025年新增政府债券额度小计</t>
  </si>
  <si>
    <t>在建</t>
  </si>
  <si>
    <t>民乐县林业和草原局</t>
  </si>
  <si>
    <t>甘肃省张掖市三北工程黑河流域林草沙综合治理项目</t>
  </si>
  <si>
    <t>0403林草业</t>
  </si>
  <si>
    <t>甘肃省张掖市民乐县林草湿荒一体化保护修复项目（2024年度）</t>
  </si>
  <si>
    <t>甘肃省张掖市民乐县林草湿荒一体化保护修复项目（2025年度）</t>
  </si>
  <si>
    <t>民乐县公安局</t>
  </si>
  <si>
    <t>农村道路隐患治理“百哨千灯万带”工程</t>
  </si>
  <si>
    <t>0205城市轨道交通和市域（郊）铁路</t>
  </si>
  <si>
    <t>民乐县纪律检查委员会</t>
  </si>
  <si>
    <t>党员干部纪律教育馆建设项目</t>
  </si>
  <si>
    <t>0605其他社会事业</t>
  </si>
  <si>
    <t>民乐县住房和城乡建设局</t>
  </si>
  <si>
    <t>全域导视系统建设项目</t>
  </si>
  <si>
    <t>00其他</t>
  </si>
  <si>
    <t>民乐县住房保障服务中心</t>
  </si>
  <si>
    <t>城镇老旧小区改造</t>
  </si>
  <si>
    <t>0901城镇老旧小区改造</t>
  </si>
  <si>
    <t>民乐县聚业城市建设投资开发有限责任公司</t>
  </si>
  <si>
    <t>南华路东延段及世纪大道南延段道路工程</t>
  </si>
  <si>
    <t>民乐县自然资源局</t>
  </si>
  <si>
    <t>村庄规划</t>
  </si>
  <si>
    <t>0604文化旅游</t>
  </si>
  <si>
    <t>凤凰郡和颐和盛世小区消防工程</t>
  </si>
  <si>
    <t>污水处理厂污泥处置建设项目</t>
  </si>
  <si>
    <t>0501城镇污水垃圾收集处理</t>
  </si>
  <si>
    <t>现代警务建设项目</t>
  </si>
  <si>
    <t>工业园区交安设施资金</t>
  </si>
  <si>
    <t>2025年第二批新增地方政府债券额度小计</t>
  </si>
  <si>
    <t>2017年棚户区改造项目</t>
  </si>
  <si>
    <t>民乐县鑫园投资有限公司</t>
  </si>
  <si>
    <t>县域城镇建设中长期贷款</t>
  </si>
  <si>
    <t>民乐县发展和改革局</t>
  </si>
  <si>
    <t>政策性粮食财务挂账剥离</t>
  </si>
  <si>
    <t>收回和安排使用政府债务结存限额小计</t>
  </si>
  <si>
    <t>附件8</t>
  </si>
  <si>
    <t>民乐县2025年新增专项债券资金安排表</t>
  </si>
  <si>
    <t>债券批次</t>
  </si>
  <si>
    <t>发行金额</t>
  </si>
  <si>
    <t>截至2024年末实际支出金额</t>
  </si>
  <si>
    <t>剩余未支出
金额</t>
  </si>
  <si>
    <t>新建兰州至张掖三四线铁路武威至张掖段</t>
  </si>
  <si>
    <t>2025年甘肃省政府专项债券（十一期）</t>
  </si>
  <si>
    <t>新增地方政府项目建设专项债券资金小计</t>
  </si>
  <si>
    <t>民乐县2017年棚户区改造项目</t>
  </si>
  <si>
    <t xml:space="preserve"> 2025年甘肃省政府专项债券（八期）</t>
  </si>
  <si>
    <t xml:space="preserve"> 2025甘肃省政府专项债券（十五期）</t>
  </si>
  <si>
    <t>2025甘肃省政府专项债券（十五期）</t>
  </si>
  <si>
    <t>2025甘肃省政府专项债券（二十五期）</t>
  </si>
  <si>
    <t>民乐县现代农业投资有限责任公司</t>
  </si>
  <si>
    <t>民乐县2016年易地扶贫搬迁工程</t>
  </si>
  <si>
    <t>民乐县2017年易地扶贫搬迁项目</t>
  </si>
  <si>
    <t>新增地方政府补充政府性基金财力专项债券资金小计</t>
  </si>
  <si>
    <t>民乐县2018年棚户区（城中村）项目</t>
  </si>
  <si>
    <t xml:space="preserve"> 2025年甘肃省政府再融资专项债券（二期）</t>
  </si>
  <si>
    <t>2025年甘肃省政府再融资专项债券（二期）</t>
  </si>
  <si>
    <t>民乐县2018年畜牧局片区、北环路片区棚户区改造项目</t>
  </si>
  <si>
    <t>2017年易地扶贫搬迁项目</t>
  </si>
  <si>
    <t>2016年易地扶贫搬迁项目</t>
  </si>
  <si>
    <t xml:space="preserve">民乐县供热管理中心 </t>
  </si>
  <si>
    <t>民乐县城区集中供热二期项目工程</t>
  </si>
  <si>
    <t>大规模置换专项债券资金小计</t>
  </si>
  <si>
    <t>解决拖欠企业账款政府债券资金小计</t>
  </si>
  <si>
    <t>附件9</t>
  </si>
  <si>
    <t>民乐县2025年国家重点生态功能区转移支付资金使用计划表</t>
  </si>
  <si>
    <t>项目分类</t>
  </si>
  <si>
    <t>项目责任单位</t>
  </si>
  <si>
    <t>支付数</t>
  </si>
  <si>
    <t>结余数</t>
  </si>
  <si>
    <t>生态环境保护与治理</t>
  </si>
  <si>
    <t>绿化养护费</t>
  </si>
  <si>
    <t>民乐县园林绿化局、开发区林业工作站、天然植被保护站</t>
  </si>
  <si>
    <t>城区绿化工程土地流转费用</t>
  </si>
  <si>
    <t>民乐县园林绿化局</t>
  </si>
  <si>
    <t>祁连山黑河流域山水林田湖生态保护修复工程民乐县小流域生态治理项目建后管护费</t>
  </si>
  <si>
    <t>工业园区用水水费</t>
  </si>
  <si>
    <t>生态及地质灾害避险搬迁旧房拆除费用</t>
  </si>
  <si>
    <t>地热勘查前期费用</t>
  </si>
  <si>
    <t>生态及地质灾害避险搬迁乐民新城安置项目贷款贴息资金</t>
  </si>
  <si>
    <t>新增耕地申报入库工作经费</t>
  </si>
  <si>
    <t>民乐县巩固新一轮退耕还林工程建设成果</t>
  </si>
  <si>
    <t>民乐县林草资源综合服务中心</t>
  </si>
  <si>
    <t>2025年祁连山（大熊猫）国家公园体制试点工作经费</t>
  </si>
  <si>
    <t>省级“三北”工程补助资金</t>
  </si>
  <si>
    <t>祁连山（大熊猫）国家公园体制试点工作经费</t>
  </si>
  <si>
    <t>生态环保服务工作经费</t>
  </si>
  <si>
    <t>张掖市生态环境局民乐分局</t>
  </si>
  <si>
    <t>城区污水处理厂运营费</t>
  </si>
  <si>
    <t>城区路灯电费、维修费及节日亮化资金</t>
  </si>
  <si>
    <t>垃圾送张掖集中焚烧处理资金</t>
  </si>
  <si>
    <t>民乐县城市管理综合执法局</t>
  </si>
  <si>
    <t>2025年公厕运行费</t>
  </si>
  <si>
    <t>民乐县城市管理执法队</t>
  </si>
  <si>
    <t>城乡生活垃圾代征费</t>
  </si>
  <si>
    <t>2025年公园运行费</t>
  </si>
  <si>
    <t>县域水源地保护区土地流转费</t>
  </si>
  <si>
    <t>民乐县永固镇人民政府</t>
  </si>
  <si>
    <t>扁都口大地艺术种植及管护资金</t>
  </si>
  <si>
    <t>民乐县南丰镇人民政府</t>
  </si>
  <si>
    <t>解决山城村退耕还林补助资金</t>
  </si>
  <si>
    <t>民乐县洪水镇人民政府</t>
  </si>
  <si>
    <t>洪水镇李尤村搬迁遗留问题</t>
  </si>
  <si>
    <t>2025年垃圾清运相关费用</t>
  </si>
  <si>
    <t>民乐县工业园区管委会</t>
  </si>
  <si>
    <t>环境卫生整治经费</t>
  </si>
  <si>
    <t>民乐县现代丝路田园综合体服务中心</t>
  </si>
  <si>
    <t>小计（占比）</t>
  </si>
  <si>
    <t>保障民生</t>
  </si>
  <si>
    <t>义务教育学生营养改善计划</t>
  </si>
  <si>
    <t>乡村教师生活费县级配套资金</t>
  </si>
  <si>
    <t>义务教育阶段取暖费</t>
  </si>
  <si>
    <t>义务教育学生营养改善计划炊事员工资</t>
  </si>
  <si>
    <t>校车安全资金</t>
  </si>
  <si>
    <t>2025年高龄津贴</t>
  </si>
  <si>
    <t>基本公共卫生服务经费县级配套资金</t>
  </si>
  <si>
    <t>民乐县卫生健康局</t>
  </si>
  <si>
    <t>2025年计划生育县级配套资金</t>
  </si>
  <si>
    <t>民乐县生态及地质灾害避险整村搬迁群众城乡居民养老保险生活补贴</t>
  </si>
  <si>
    <t>民乐县人力资源和社会保障局</t>
  </si>
  <si>
    <t>企业职工养老保险新增退休人员取暖费</t>
  </si>
  <si>
    <t>企业职工养老保险责任分担资金</t>
  </si>
  <si>
    <t>义务兵家庭优待金</t>
  </si>
  <si>
    <t>民乐县退役军人事务局</t>
  </si>
  <si>
    <t>城乡居民医疗保险市县级配套资金</t>
  </si>
  <si>
    <t>民乐县医疗保障局</t>
  </si>
  <si>
    <t>对口帮扶肃南藏区发展和支持肃南县建设各民族共同富裕示范专项资金</t>
  </si>
  <si>
    <t>民中共民乐县委统战部</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</si>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</sst>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 "/>
  </numFmts>
  <fonts count="69">
    <font>
      <sz val="11"/>
      <color theme="1"/>
      <name val="宋体"/>
      <charset val="134"/>
      <scheme val="minor"/>
    </font>
    <font>
      <sz val="12"/>
      <name val="宋体"/>
      <charset val="134"/>
    </font>
    <font>
      <sz val="12"/>
      <color rgb="FFFF0000"/>
      <name val="宋体"/>
      <charset val="134"/>
    </font>
    <font>
      <b/>
      <sz val="12"/>
      <name val="宋体"/>
      <charset val="134"/>
    </font>
    <font>
      <sz val="14"/>
      <name val="黑体"/>
      <charset val="134"/>
    </font>
    <font>
      <sz val="18"/>
      <name val="方正小标宋简体"/>
      <charset val="134"/>
    </font>
    <font>
      <sz val="11"/>
      <name val="宋体"/>
      <charset val="134"/>
    </font>
    <font>
      <sz val="12"/>
      <name val="黑体"/>
      <charset val="134"/>
    </font>
    <font>
      <b/>
      <sz val="11"/>
      <name val="宋体"/>
      <charset val="134"/>
    </font>
    <font>
      <b/>
      <sz val="10"/>
      <name val="宋体"/>
      <charset val="134"/>
    </font>
    <font>
      <sz val="10"/>
      <color indexed="8"/>
      <name val="宋体"/>
      <charset val="134"/>
    </font>
    <font>
      <sz val="10"/>
      <color rgb="FF000000"/>
      <name val="宋体"/>
      <charset val="134"/>
    </font>
    <font>
      <sz val="10"/>
      <name val="宋体"/>
      <charset val="134"/>
    </font>
    <font>
      <sz val="11"/>
      <color rgb="FF000000"/>
      <name val="宋体"/>
      <charset val="134"/>
    </font>
    <font>
      <sz val="12"/>
      <color rgb="FF000000"/>
      <name val="仿宋_GB2312"/>
      <charset val="134"/>
    </font>
    <font>
      <b/>
      <sz val="12"/>
      <color rgb="FF000000"/>
      <name val="宋体"/>
      <charset val="134"/>
    </font>
    <font>
      <b/>
      <sz val="12"/>
      <color rgb="FF000000"/>
      <name val="仿宋_GB2312"/>
      <charset val="134"/>
    </font>
    <font>
      <b/>
      <sz val="12"/>
      <color theme="1"/>
      <name val="宋体"/>
      <charset val="134"/>
      <scheme val="minor"/>
    </font>
    <font>
      <sz val="12"/>
      <color theme="1"/>
      <name val="宋体"/>
      <charset val="134"/>
      <scheme val="minor"/>
    </font>
    <font>
      <sz val="14"/>
      <color theme="1"/>
      <name val="黑体"/>
      <charset val="134"/>
    </font>
    <font>
      <sz val="20"/>
      <color theme="1"/>
      <name val="方正小标宋简体"/>
      <charset val="134"/>
    </font>
    <font>
      <sz val="12"/>
      <color theme="1"/>
      <name val="仿宋_GB2312"/>
      <charset val="134"/>
    </font>
    <font>
      <b/>
      <sz val="12"/>
      <color theme="1"/>
      <name val="仿宋_GB2312"/>
      <charset val="134"/>
    </font>
    <font>
      <sz val="12"/>
      <color theme="1"/>
      <name val="黑体"/>
      <charset val="134"/>
    </font>
    <font>
      <b/>
      <sz val="12"/>
      <color theme="1"/>
      <name val="宋体"/>
      <charset val="134"/>
    </font>
    <font>
      <b/>
      <sz val="11"/>
      <color theme="1"/>
      <name val="宋体"/>
      <charset val="134"/>
    </font>
    <font>
      <sz val="11"/>
      <color theme="1"/>
      <name val="宋体"/>
      <charset val="134"/>
    </font>
    <font>
      <sz val="11"/>
      <name val="宋体"/>
      <charset val="0"/>
    </font>
    <font>
      <b/>
      <sz val="11"/>
      <color rgb="FF000000"/>
      <name val="宋体"/>
      <charset val="134"/>
    </font>
    <font>
      <sz val="11"/>
      <color rgb="FF000000"/>
      <name val="黑体"/>
      <charset val="134"/>
    </font>
    <font>
      <b/>
      <sz val="11"/>
      <color rgb="FF000000"/>
      <name val="仿宋_GB2312"/>
      <charset val="134"/>
    </font>
    <font>
      <sz val="11"/>
      <name val="仿宋_GB2312"/>
      <charset val="134"/>
    </font>
    <font>
      <sz val="11"/>
      <color rgb="FF000000"/>
      <name val="仿宋_GB2312"/>
      <charset val="134"/>
    </font>
    <font>
      <sz val="20"/>
      <color rgb="FF000000"/>
      <name val="黑体"/>
      <charset val="134"/>
    </font>
    <font>
      <b/>
      <sz val="20"/>
      <color theme="1"/>
      <name val="宋体"/>
      <charset val="134"/>
      <scheme val="minor"/>
    </font>
    <font>
      <b/>
      <sz val="20"/>
      <color rgb="FF000000"/>
      <name val="宋体"/>
      <charset val="134"/>
    </font>
    <font>
      <sz val="11"/>
      <color indexed="8"/>
      <name val="宋体"/>
      <charset val="134"/>
    </font>
    <font>
      <sz val="11"/>
      <name val="宋体"/>
      <charset val="134"/>
      <scheme val="minor"/>
    </font>
    <font>
      <sz val="20"/>
      <name val="方正小标宋简体"/>
      <charset val="134"/>
    </font>
    <font>
      <b/>
      <sz val="12"/>
      <name val="宋体"/>
      <charset val="134"/>
      <scheme val="minor"/>
    </font>
    <font>
      <b/>
      <sz val="11"/>
      <color theme="1"/>
      <name val="宋体"/>
      <charset val="134"/>
      <scheme val="minor"/>
    </font>
    <font>
      <b/>
      <sz val="11"/>
      <name val="宋体"/>
      <charset val="134"/>
      <scheme val="minor"/>
    </font>
    <font>
      <b/>
      <sz val="11"/>
      <color rgb="FFFF0000"/>
      <name val="宋体"/>
      <charset val="134"/>
      <scheme val="minor"/>
    </font>
    <font>
      <sz val="12"/>
      <name val="Times New Roman"/>
      <charset val="134"/>
    </font>
    <font>
      <sz val="20"/>
      <name val="Times New Roman"/>
      <charset val="134"/>
    </font>
    <font>
      <sz val="10"/>
      <name val="Times New Roman"/>
      <charset val="134"/>
    </font>
    <font>
      <sz val="11"/>
      <color theme="1"/>
      <name val="Times New Roman"/>
      <charset val="134"/>
    </font>
    <font>
      <b/>
      <sz val="11"/>
      <color theme="1"/>
      <name val="Times New Roman"/>
      <charset val="134"/>
    </font>
    <font>
      <sz val="1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3" borderId="11"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6" fillId="0" borderId="13" applyNumberFormat="0" applyFill="0" applyAlignment="0" applyProtection="0">
      <alignment vertical="center"/>
    </xf>
    <xf numFmtId="0" fontId="56" fillId="0" borderId="0" applyNumberFormat="0" applyFill="0" applyBorder="0" applyAlignment="0" applyProtection="0">
      <alignment vertical="center"/>
    </xf>
    <xf numFmtId="0" fontId="57" fillId="4" borderId="14" applyNumberFormat="0" applyAlignment="0" applyProtection="0">
      <alignment vertical="center"/>
    </xf>
    <xf numFmtId="0" fontId="58" fillId="5" borderId="15" applyNumberFormat="0" applyAlignment="0" applyProtection="0">
      <alignment vertical="center"/>
    </xf>
    <xf numFmtId="0" fontId="59" fillId="5" borderId="14" applyNumberFormat="0" applyAlignment="0" applyProtection="0">
      <alignment vertical="center"/>
    </xf>
    <xf numFmtId="0" fontId="60" fillId="6" borderId="16" applyNumberFormat="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6" fillId="33" borderId="0" applyNumberFormat="0" applyBorder="0" applyAlignment="0" applyProtection="0">
      <alignment vertical="center"/>
    </xf>
    <xf numFmtId="0" fontId="1" fillId="0" borderId="0">
      <protection locked="0"/>
    </xf>
  </cellStyleXfs>
  <cellXfs count="20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2" borderId="1" xfId="0" applyFont="1" applyFill="1" applyBorder="1" applyAlignment="1" applyProtection="1">
      <alignment horizontal="left" vertical="center" wrapText="1"/>
    </xf>
    <xf numFmtId="0" fontId="11" fillId="0" borderId="1" xfId="0" applyFont="1" applyBorder="1" applyAlignment="1">
      <alignment horizontal="center" vertical="center" wrapText="1"/>
    </xf>
    <xf numFmtId="176" fontId="10" fillId="0" borderId="1" xfId="0" applyNumberFormat="1" applyFont="1" applyFill="1" applyBorder="1" applyAlignment="1" applyProtection="1">
      <alignment horizontal="center" vertical="center" wrapText="1"/>
    </xf>
    <xf numFmtId="176" fontId="10" fillId="2"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176" fontId="12"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xf>
    <xf numFmtId="10" fontId="8" fillId="0" borderId="1" xfId="0" applyNumberFormat="1" applyFont="1" applyFill="1" applyBorder="1" applyAlignment="1">
      <alignment horizontal="center" vertical="center"/>
    </xf>
    <xf numFmtId="0" fontId="10"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3" fillId="0" borderId="0" xfId="0" applyFont="1" applyFill="1" applyAlignment="1">
      <alignment horizontal="center" vertical="center"/>
    </xf>
    <xf numFmtId="0" fontId="18" fillId="0" borderId="0" xfId="0" applyFont="1" applyFill="1" applyAlignment="1">
      <alignment vertical="center"/>
    </xf>
    <xf numFmtId="0" fontId="19"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26" fillId="0" borderId="1" xfId="0" applyFont="1" applyFill="1" applyBorder="1" applyAlignment="1">
      <alignment vertical="center"/>
    </xf>
    <xf numFmtId="176" fontId="6"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left" vertical="center" wrapText="1"/>
    </xf>
    <xf numFmtId="177" fontId="28" fillId="0" borderId="1" xfId="0" applyNumberFormat="1" applyFont="1" applyFill="1" applyBorder="1" applyAlignment="1">
      <alignment horizontal="center" vertical="center"/>
    </xf>
    <xf numFmtId="0" fontId="28" fillId="0" borderId="1" xfId="0" applyFont="1" applyFill="1" applyBorder="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horizontal="center" vertical="center"/>
    </xf>
    <xf numFmtId="0" fontId="31" fillId="0" borderId="0" xfId="0" applyFont="1" applyFill="1" applyAlignment="1">
      <alignment vertical="center"/>
    </xf>
    <xf numFmtId="0" fontId="32" fillId="0" borderId="0" xfId="0" applyFont="1" applyFill="1" applyAlignment="1">
      <alignment horizontal="center" vertical="center"/>
    </xf>
    <xf numFmtId="0" fontId="17" fillId="0" borderId="0" xfId="0" applyFont="1" applyFill="1" applyAlignment="1">
      <alignment horizontal="left" vertical="center"/>
    </xf>
    <xf numFmtId="0" fontId="13" fillId="0" borderId="0" xfId="0" applyFont="1" applyFill="1" applyAlignment="1">
      <alignment vertical="center" wrapText="1"/>
    </xf>
    <xf numFmtId="0" fontId="0" fillId="0" borderId="0" xfId="0" applyFont="1" applyFill="1" applyAlignment="1">
      <alignment vertical="center" wrapText="1"/>
    </xf>
    <xf numFmtId="0" fontId="20" fillId="0" borderId="0" xfId="0" applyFont="1" applyFill="1" applyAlignment="1">
      <alignment horizontal="center" vertical="center" wrapText="1"/>
    </xf>
    <xf numFmtId="0" fontId="33" fillId="0" borderId="0" xfId="0" applyFont="1" applyFill="1" applyAlignment="1">
      <alignment vertical="center"/>
    </xf>
    <xf numFmtId="0" fontId="34" fillId="0" borderId="0" xfId="0" applyFont="1" applyFill="1" applyAlignment="1">
      <alignment horizontal="center" vertical="center"/>
    </xf>
    <xf numFmtId="0" fontId="34" fillId="0" borderId="0" xfId="0" applyFont="1" applyFill="1" applyAlignment="1">
      <alignment horizontal="center" vertical="center" wrapText="1"/>
    </xf>
    <xf numFmtId="0" fontId="35" fillId="0" borderId="0" xfId="0" applyFont="1" applyFill="1" applyAlignment="1">
      <alignment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1" xfId="0" applyFont="1" applyFill="1" applyBorder="1" applyAlignment="1">
      <alignment vertical="center"/>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0" xfId="0" applyFont="1" applyFill="1" applyAlignment="1">
      <alignment vertical="center"/>
    </xf>
    <xf numFmtId="0" fontId="6" fillId="0" borderId="9" xfId="0" applyFont="1" applyFill="1" applyBorder="1" applyAlignment="1">
      <alignment horizontal="left" vertical="center" wrapText="1"/>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32" fillId="0" borderId="0" xfId="0" applyFont="1" applyFill="1" applyAlignment="1">
      <alignment vertical="center"/>
    </xf>
    <xf numFmtId="0" fontId="36" fillId="2" borderId="1" xfId="0" applyFont="1" applyFill="1" applyBorder="1" applyAlignment="1">
      <alignment horizontal="left" vertical="center" wrapText="1"/>
    </xf>
    <xf numFmtId="178" fontId="36"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3" fillId="0" borderId="1" xfId="0" applyFont="1" applyFill="1" applyBorder="1" applyAlignment="1">
      <alignmen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horizontal="left" vertical="center"/>
    </xf>
    <xf numFmtId="0" fontId="28" fillId="0" borderId="0" xfId="0" applyFont="1" applyFill="1" applyAlignment="1">
      <alignment horizontal="left" vertical="center"/>
    </xf>
    <xf numFmtId="0" fontId="13" fillId="0"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37" fillId="0" borderId="0" xfId="0" applyFont="1" applyAlignment="1">
      <alignment vertical="center"/>
    </xf>
    <xf numFmtId="0" fontId="19" fillId="0" borderId="0" xfId="0" applyFont="1" applyAlignment="1">
      <alignment vertical="center" wrapText="1"/>
    </xf>
    <xf numFmtId="0" fontId="20" fillId="0" borderId="0" xfId="0"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xf>
    <xf numFmtId="0" fontId="40" fillId="0" borderId="5" xfId="0" applyFont="1" applyBorder="1" applyAlignment="1">
      <alignment horizontal="center" vertical="center" wrapText="1"/>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40" fillId="0" borderId="1" xfId="0" applyFont="1" applyBorder="1" applyAlignment="1">
      <alignment vertical="center" wrapText="1"/>
    </xf>
    <xf numFmtId="177" fontId="40" fillId="0" borderId="1" xfId="0" applyNumberFormat="1" applyFont="1" applyBorder="1" applyAlignment="1">
      <alignment horizontal="center" vertical="center"/>
    </xf>
    <xf numFmtId="177" fontId="41" fillId="0" borderId="1" xfId="0" applyNumberFormat="1" applyFont="1" applyBorder="1" applyAlignment="1">
      <alignment horizontal="center" vertical="center"/>
    </xf>
    <xf numFmtId="0" fontId="0" fillId="0" borderId="1" xfId="0" applyBorder="1" applyAlignment="1">
      <alignment vertical="center" wrapText="1"/>
    </xf>
    <xf numFmtId="177" fontId="0" fillId="0" borderId="1" xfId="0" applyNumberFormat="1" applyBorder="1" applyAlignment="1">
      <alignment horizontal="center" vertical="center"/>
    </xf>
    <xf numFmtId="177" fontId="37" fillId="0" borderId="1" xfId="0" applyNumberFormat="1" applyFont="1" applyBorder="1" applyAlignment="1">
      <alignment horizontal="center" vertical="center"/>
    </xf>
    <xf numFmtId="0" fontId="40" fillId="0" borderId="1" xfId="0" applyFont="1" applyBorder="1" applyAlignment="1">
      <alignment horizontal="left" vertical="center" wrapText="1"/>
    </xf>
    <xf numFmtId="177" fontId="42" fillId="0" borderId="1" xfId="0" applyNumberFormat="1" applyFont="1" applyBorder="1" applyAlignment="1">
      <alignment horizontal="center" vertical="center"/>
    </xf>
    <xf numFmtId="0" fontId="1" fillId="0" borderId="0" xfId="0" applyFont="1" applyFill="1" applyBorder="1" applyAlignment="1">
      <alignment wrapText="1"/>
    </xf>
    <xf numFmtId="0" fontId="43" fillId="0" borderId="0" xfId="0" applyFont="1" applyFill="1" applyBorder="1" applyAlignment="1">
      <alignment wrapText="1"/>
    </xf>
    <xf numFmtId="0" fontId="4" fillId="0" borderId="0" xfId="0" applyFont="1" applyFill="1" applyBorder="1" applyAlignment="1">
      <alignment wrapText="1"/>
    </xf>
    <xf numFmtId="0" fontId="38" fillId="0" borderId="0" xfId="0" applyNumberFormat="1" applyFont="1" applyFill="1" applyBorder="1" applyAlignment="1" applyProtection="1">
      <alignment horizontal="center" vertical="center" wrapText="1"/>
    </xf>
    <xf numFmtId="0" fontId="44" fillId="0" borderId="0" xfId="0" applyNumberFormat="1" applyFont="1" applyFill="1" applyBorder="1" applyAlignment="1" applyProtection="1">
      <alignment horizontal="center" vertical="center" wrapText="1"/>
    </xf>
    <xf numFmtId="0" fontId="43" fillId="0" borderId="0" xfId="0" applyFont="1" applyFill="1" applyBorder="1" applyAlignment="1">
      <alignment vertical="center" wrapText="1"/>
    </xf>
    <xf numFmtId="0" fontId="45" fillId="0" borderId="0" xfId="0" applyNumberFormat="1" applyFont="1" applyFill="1" applyBorder="1" applyAlignment="1" applyProtection="1">
      <alignment vertical="center" wrapText="1"/>
    </xf>
    <xf numFmtId="0" fontId="7" fillId="0" borderId="0" xfId="0" applyNumberFormat="1" applyFont="1" applyFill="1" applyAlignment="1" applyProtection="1">
      <alignment horizontal="right"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vertical="center" wrapText="1"/>
    </xf>
    <xf numFmtId="176" fontId="6" fillId="0" borderId="1" xfId="0" applyNumberFormat="1" applyFont="1" applyFill="1" applyBorder="1" applyAlignment="1" applyProtection="1">
      <alignment horizontal="center" vertical="center" wrapText="1"/>
    </xf>
    <xf numFmtId="0" fontId="0" fillId="0" borderId="1" xfId="0" applyFont="1" applyBorder="1" applyAlignment="1">
      <alignment horizontal="left" vertical="center" wrapText="1"/>
    </xf>
    <xf numFmtId="3" fontId="6" fillId="0" borderId="1" xfId="0" applyNumberFormat="1" applyFont="1" applyFill="1" applyBorder="1" applyAlignment="1" applyProtection="1">
      <alignment horizontal="center" vertical="center" wrapText="1"/>
    </xf>
    <xf numFmtId="0" fontId="0" fillId="0" borderId="1" xfId="0" applyBorder="1" applyAlignment="1">
      <alignment horizontal="left" vertical="center" wrapText="1"/>
    </xf>
    <xf numFmtId="3"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0" fillId="0" borderId="1" xfId="0" applyFont="1" applyBorder="1" applyAlignment="1">
      <alignment horizontal="left" vertical="center"/>
    </xf>
    <xf numFmtId="0" fontId="6" fillId="0" borderId="1" xfId="0" applyNumberFormat="1" applyFont="1" applyFill="1" applyBorder="1" applyAlignment="1" applyProtection="1">
      <alignment horizontal="left" vertical="center" wrapText="1"/>
    </xf>
    <xf numFmtId="0" fontId="46" fillId="0" borderId="0" xfId="0" applyFont="1" applyFill="1" applyAlignment="1">
      <alignment vertical="center"/>
    </xf>
    <xf numFmtId="0" fontId="26" fillId="0" borderId="0" xfId="0" applyFont="1" applyFill="1" applyAlignment="1">
      <alignment vertical="center"/>
    </xf>
    <xf numFmtId="0" fontId="0" fillId="0" borderId="0" xfId="0" applyFill="1" applyAlignment="1">
      <alignment vertical="center"/>
    </xf>
    <xf numFmtId="0" fontId="7" fillId="0" borderId="0" xfId="0" applyNumberFormat="1" applyFont="1" applyFill="1" applyBorder="1" applyAlignment="1" applyProtection="1">
      <alignment horizontal="right" vertical="center" wrapText="1"/>
    </xf>
    <xf numFmtId="0" fontId="8" fillId="0" borderId="1" xfId="0" applyNumberFormat="1" applyFont="1" applyFill="1" applyBorder="1" applyAlignment="1" applyProtection="1">
      <alignment horizontal="left" vertical="center" wrapText="1"/>
    </xf>
    <xf numFmtId="176" fontId="2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5" fillId="0" borderId="1" xfId="0" applyFont="1" applyFill="1" applyBorder="1" applyAlignment="1">
      <alignment vertical="center" wrapText="1"/>
    </xf>
    <xf numFmtId="176"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46" fillId="0" borderId="1" xfId="0" applyFont="1" applyFill="1" applyBorder="1" applyAlignment="1">
      <alignment vertical="center"/>
    </xf>
    <xf numFmtId="0" fontId="46" fillId="0" borderId="1" xfId="0" applyFont="1" applyFill="1" applyBorder="1" applyAlignment="1">
      <alignment vertical="center" wrapText="1"/>
    </xf>
    <xf numFmtId="0" fontId="47" fillId="0" borderId="1" xfId="0" applyFont="1" applyFill="1" applyBorder="1" applyAlignment="1">
      <alignment horizontal="center" vertical="center" wrapText="1"/>
    </xf>
    <xf numFmtId="0" fontId="25" fillId="0" borderId="0" xfId="0" applyFont="1" applyFill="1" applyAlignment="1">
      <alignment horizontal="center" vertical="center"/>
    </xf>
    <xf numFmtId="0" fontId="40" fillId="0" borderId="0" xfId="0" applyFont="1">
      <alignment vertical="center"/>
    </xf>
    <xf numFmtId="0" fontId="0" fillId="0" borderId="0" xfId="0" applyFont="1">
      <alignment vertical="center"/>
    </xf>
    <xf numFmtId="0" fontId="18" fillId="0" borderId="0" xfId="0" applyFont="1" applyFill="1" applyAlignment="1">
      <alignment horizontal="center" vertical="center"/>
    </xf>
    <xf numFmtId="0" fontId="19" fillId="0" borderId="0" xfId="0" applyFont="1" applyFill="1" applyAlignment="1">
      <alignment horizontal="left" vertical="center"/>
    </xf>
    <xf numFmtId="0" fontId="23" fillId="0" borderId="0" xfId="0" applyFont="1" applyFill="1" applyAlignment="1">
      <alignment horizontal="right" vertical="center"/>
    </xf>
    <xf numFmtId="0" fontId="25" fillId="0" borderId="2"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4"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48" fillId="0" borderId="0" xfId="0" applyFont="1" applyFill="1" applyBorder="1" applyAlignment="1">
      <alignment horizontal="left" vertical="center"/>
    </xf>
    <xf numFmtId="0" fontId="48" fillId="0" borderId="10" xfId="0" applyFont="1" applyFill="1" applyBorder="1" applyAlignment="1">
      <alignment horizontal="center" vertical="center"/>
    </xf>
    <xf numFmtId="0" fontId="48" fillId="0" borderId="10" xfId="0" applyFont="1" applyFill="1" applyBorder="1" applyAlignment="1">
      <alignment horizontal="left" vertical="center"/>
    </xf>
    <xf numFmtId="0" fontId="8" fillId="0" borderId="1" xfId="0" applyNumberFormat="1" applyFont="1" applyFill="1" applyBorder="1" applyAlignment="1" applyProtection="1">
      <alignment vertical="center" wrapText="1"/>
    </xf>
    <xf numFmtId="0" fontId="8" fillId="0" borderId="1" xfId="0" applyNumberFormat="1" applyFont="1" applyFill="1" applyBorder="1" applyAlignment="1" applyProtection="1">
      <alignment horizontal="left" vertical="center" wrapText="1" indent="1"/>
    </xf>
    <xf numFmtId="0" fontId="12" fillId="0" borderId="1" xfId="0" applyNumberFormat="1" applyFont="1" applyFill="1" applyBorder="1" applyAlignment="1" applyProtection="1">
      <alignment horizontal="left" vertical="center" wrapText="1" indent="1"/>
    </xf>
    <xf numFmtId="0" fontId="9" fillId="0" borderId="1" xfId="0" applyNumberFormat="1" applyFont="1" applyFill="1" applyBorder="1" applyAlignment="1" applyProtection="1">
      <alignment horizontal="left" vertical="center" wrapText="1" indent="1"/>
    </xf>
    <xf numFmtId="0" fontId="43" fillId="0" borderId="1" xfId="0" applyFont="1" applyFill="1" applyBorder="1" applyAlignment="1">
      <alignment wrapText="1"/>
    </xf>
    <xf numFmtId="176" fontId="18" fillId="0" borderId="0" xfId="0" applyNumberFormat="1" applyFont="1" applyFill="1" applyAlignment="1">
      <alignment vertical="center"/>
    </xf>
    <xf numFmtId="0" fontId="19" fillId="0" borderId="0" xfId="0" applyFont="1" applyFill="1" applyAlignment="1">
      <alignment horizontal="center" vertical="center"/>
    </xf>
    <xf numFmtId="176" fontId="23" fillId="0" borderId="0" xfId="0" applyNumberFormat="1" applyFont="1" applyFill="1" applyAlignment="1">
      <alignment horizontal="right" vertical="center"/>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176" fontId="25" fillId="0" borderId="4"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8" fillId="0" borderId="1" xfId="0" applyNumberFormat="1" applyFont="1" applyFill="1" applyBorder="1" applyAlignment="1">
      <alignment vertical="center"/>
    </xf>
    <xf numFmtId="0" fontId="18"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419100</xdr:colOff>
      <xdr:row>13</xdr:row>
      <xdr:rowOff>0</xdr:rowOff>
    </xdr:from>
    <xdr:to>
      <xdr:col>4</xdr:col>
      <xdr:colOff>606425</xdr:colOff>
      <xdr:row>15</xdr:row>
      <xdr:rowOff>40640</xdr:rowOff>
    </xdr:to>
    <xdr:pic>
      <xdr:nvPicPr>
        <xdr:cNvPr id="2" name="Picture 140" descr="3142418731510196992515"/>
        <xdr:cNvPicPr/>
      </xdr:nvPicPr>
      <xdr:blipFill>
        <a:blip r:embed="rId1"/>
        <a:stretch>
          <a:fillRect/>
        </a:stretch>
      </xdr:blipFill>
      <xdr:spPr>
        <a:xfrm>
          <a:off x="2814955" y="4140200"/>
          <a:ext cx="187325" cy="701040"/>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40640</xdr:rowOff>
    </xdr:to>
    <xdr:pic>
      <xdr:nvPicPr>
        <xdr:cNvPr id="3" name="Picture 140" descr="3142418731510196992515"/>
        <xdr:cNvPicPr/>
      </xdr:nvPicPr>
      <xdr:blipFill>
        <a:blip r:embed="rId1"/>
        <a:stretch>
          <a:fillRect/>
        </a:stretch>
      </xdr:blipFill>
      <xdr:spPr>
        <a:xfrm>
          <a:off x="2814955" y="4140200"/>
          <a:ext cx="15240" cy="701040"/>
        </a:xfrm>
        <a:prstGeom prst="rect">
          <a:avLst/>
        </a:prstGeom>
        <a:noFill/>
        <a:ln w="9525">
          <a:noFill/>
        </a:ln>
      </xdr:spPr>
    </xdr:pic>
    <xdr:clientData/>
  </xdr:twoCellAnchor>
  <xdr:twoCellAnchor editAs="oneCell">
    <xdr:from>
      <xdr:col>4</xdr:col>
      <xdr:colOff>419100</xdr:colOff>
      <xdr:row>13</xdr:row>
      <xdr:rowOff>0</xdr:rowOff>
    </xdr:from>
    <xdr:to>
      <xdr:col>4</xdr:col>
      <xdr:colOff>606425</xdr:colOff>
      <xdr:row>15</xdr:row>
      <xdr:rowOff>50165</xdr:rowOff>
    </xdr:to>
    <xdr:pic>
      <xdr:nvPicPr>
        <xdr:cNvPr id="4" name="Picture 140" descr="3142418731510196992515"/>
        <xdr:cNvPicPr/>
      </xdr:nvPicPr>
      <xdr:blipFill>
        <a:blip r:embed="rId1"/>
        <a:stretch>
          <a:fillRect/>
        </a:stretch>
      </xdr:blipFill>
      <xdr:spPr>
        <a:xfrm>
          <a:off x="2814955" y="4140200"/>
          <a:ext cx="187325" cy="710565"/>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50165</xdr:rowOff>
    </xdr:to>
    <xdr:pic>
      <xdr:nvPicPr>
        <xdr:cNvPr id="5" name="Picture 140" descr="3142418731510196992515"/>
        <xdr:cNvPicPr/>
      </xdr:nvPicPr>
      <xdr:blipFill>
        <a:blip r:embed="rId1"/>
        <a:stretch>
          <a:fillRect/>
        </a:stretch>
      </xdr:blipFill>
      <xdr:spPr>
        <a:xfrm>
          <a:off x="2814955" y="4140200"/>
          <a:ext cx="15240" cy="710565"/>
        </a:xfrm>
        <a:prstGeom prst="rect">
          <a:avLst/>
        </a:prstGeom>
        <a:noFill/>
        <a:ln w="9525">
          <a:noFill/>
        </a:ln>
      </xdr:spPr>
    </xdr:pic>
    <xdr:clientData/>
  </xdr:twoCellAnchor>
  <xdr:twoCellAnchor editAs="oneCell">
    <xdr:from>
      <xdr:col>4</xdr:col>
      <xdr:colOff>558800</xdr:colOff>
      <xdr:row>13</xdr:row>
      <xdr:rowOff>0</xdr:rowOff>
    </xdr:from>
    <xdr:to>
      <xdr:col>4</xdr:col>
      <xdr:colOff>574040</xdr:colOff>
      <xdr:row>15</xdr:row>
      <xdr:rowOff>40640</xdr:rowOff>
    </xdr:to>
    <xdr:pic>
      <xdr:nvPicPr>
        <xdr:cNvPr id="6" name="Picture 140" descr="3142418731510196992515"/>
        <xdr:cNvPicPr/>
      </xdr:nvPicPr>
      <xdr:blipFill>
        <a:blip r:embed="rId1"/>
        <a:stretch>
          <a:fillRect/>
        </a:stretch>
      </xdr:blipFill>
      <xdr:spPr>
        <a:xfrm>
          <a:off x="2954655" y="4140200"/>
          <a:ext cx="15240" cy="701040"/>
        </a:xfrm>
        <a:prstGeom prst="rect">
          <a:avLst/>
        </a:prstGeom>
        <a:noFill/>
        <a:ln w="9525">
          <a:noFill/>
        </a:ln>
      </xdr:spPr>
    </xdr:pic>
    <xdr:clientData/>
  </xdr:twoCellAnchor>
  <xdr:twoCellAnchor editAs="oneCell">
    <xdr:from>
      <xdr:col>4</xdr:col>
      <xdr:colOff>419100</xdr:colOff>
      <xdr:row>13</xdr:row>
      <xdr:rowOff>0</xdr:rowOff>
    </xdr:from>
    <xdr:to>
      <xdr:col>4</xdr:col>
      <xdr:colOff>606425</xdr:colOff>
      <xdr:row>15</xdr:row>
      <xdr:rowOff>41910</xdr:rowOff>
    </xdr:to>
    <xdr:pic>
      <xdr:nvPicPr>
        <xdr:cNvPr id="7" name="Picture 140" descr="3142418731510196992515"/>
        <xdr:cNvPicPr/>
      </xdr:nvPicPr>
      <xdr:blipFill>
        <a:blip r:embed="rId1"/>
        <a:stretch>
          <a:fillRect/>
        </a:stretch>
      </xdr:blipFill>
      <xdr:spPr>
        <a:xfrm>
          <a:off x="2814955" y="4140200"/>
          <a:ext cx="187325" cy="702310"/>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41910</xdr:rowOff>
    </xdr:to>
    <xdr:pic>
      <xdr:nvPicPr>
        <xdr:cNvPr id="8" name="Picture 140" descr="3142418731510196992515"/>
        <xdr:cNvPicPr/>
      </xdr:nvPicPr>
      <xdr:blipFill>
        <a:blip r:embed="rId1"/>
        <a:stretch>
          <a:fillRect/>
        </a:stretch>
      </xdr:blipFill>
      <xdr:spPr>
        <a:xfrm>
          <a:off x="2814955" y="4140200"/>
          <a:ext cx="15240" cy="702310"/>
        </a:xfrm>
        <a:prstGeom prst="rect">
          <a:avLst/>
        </a:prstGeom>
        <a:noFill/>
        <a:ln w="9525">
          <a:noFill/>
        </a:ln>
      </xdr:spPr>
    </xdr:pic>
    <xdr:clientData/>
  </xdr:twoCellAnchor>
  <xdr:twoCellAnchor editAs="oneCell">
    <xdr:from>
      <xdr:col>4</xdr:col>
      <xdr:colOff>419100</xdr:colOff>
      <xdr:row>13</xdr:row>
      <xdr:rowOff>0</xdr:rowOff>
    </xdr:from>
    <xdr:to>
      <xdr:col>4</xdr:col>
      <xdr:colOff>606425</xdr:colOff>
      <xdr:row>15</xdr:row>
      <xdr:rowOff>47625</xdr:rowOff>
    </xdr:to>
    <xdr:pic>
      <xdr:nvPicPr>
        <xdr:cNvPr id="9" name="Picture 140" descr="3142418731510196992515"/>
        <xdr:cNvPicPr/>
      </xdr:nvPicPr>
      <xdr:blipFill>
        <a:blip r:embed="rId1"/>
        <a:stretch>
          <a:fillRect/>
        </a:stretch>
      </xdr:blipFill>
      <xdr:spPr>
        <a:xfrm>
          <a:off x="2814955" y="4140200"/>
          <a:ext cx="187325" cy="708025"/>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47625</xdr:rowOff>
    </xdr:to>
    <xdr:pic>
      <xdr:nvPicPr>
        <xdr:cNvPr id="10" name="Picture 140" descr="3142418731510196992515"/>
        <xdr:cNvPicPr/>
      </xdr:nvPicPr>
      <xdr:blipFill>
        <a:blip r:embed="rId1"/>
        <a:stretch>
          <a:fillRect/>
        </a:stretch>
      </xdr:blipFill>
      <xdr:spPr>
        <a:xfrm>
          <a:off x="2814955" y="4140200"/>
          <a:ext cx="15240" cy="708025"/>
        </a:xfrm>
        <a:prstGeom prst="rect">
          <a:avLst/>
        </a:prstGeom>
        <a:noFill/>
        <a:ln w="9525">
          <a:noFill/>
        </a:ln>
      </xdr:spPr>
    </xdr:pic>
    <xdr:clientData/>
  </xdr:twoCellAnchor>
  <xdr:twoCellAnchor editAs="oneCell">
    <xdr:from>
      <xdr:col>4</xdr:col>
      <xdr:colOff>558800</xdr:colOff>
      <xdr:row>13</xdr:row>
      <xdr:rowOff>0</xdr:rowOff>
    </xdr:from>
    <xdr:to>
      <xdr:col>4</xdr:col>
      <xdr:colOff>574040</xdr:colOff>
      <xdr:row>15</xdr:row>
      <xdr:rowOff>47625</xdr:rowOff>
    </xdr:to>
    <xdr:pic>
      <xdr:nvPicPr>
        <xdr:cNvPr id="11" name="Picture 140" descr="3142418731510196992515"/>
        <xdr:cNvPicPr/>
      </xdr:nvPicPr>
      <xdr:blipFill>
        <a:blip r:embed="rId1"/>
        <a:stretch>
          <a:fillRect/>
        </a:stretch>
      </xdr:blipFill>
      <xdr:spPr>
        <a:xfrm>
          <a:off x="2954655" y="4140200"/>
          <a:ext cx="15240" cy="708025"/>
        </a:xfrm>
        <a:prstGeom prst="rect">
          <a:avLst/>
        </a:prstGeom>
        <a:noFill/>
        <a:ln w="9525">
          <a:noFill/>
        </a:ln>
      </xdr:spPr>
    </xdr:pic>
    <xdr:clientData/>
  </xdr:twoCellAnchor>
  <xdr:twoCellAnchor editAs="oneCell">
    <xdr:from>
      <xdr:col>4</xdr:col>
      <xdr:colOff>419100</xdr:colOff>
      <xdr:row>13</xdr:row>
      <xdr:rowOff>0</xdr:rowOff>
    </xdr:from>
    <xdr:to>
      <xdr:col>4</xdr:col>
      <xdr:colOff>606425</xdr:colOff>
      <xdr:row>15</xdr:row>
      <xdr:rowOff>38100</xdr:rowOff>
    </xdr:to>
    <xdr:pic>
      <xdr:nvPicPr>
        <xdr:cNvPr id="12" name="Picture 140" descr="3142418731510196992515"/>
        <xdr:cNvPicPr/>
      </xdr:nvPicPr>
      <xdr:blipFill>
        <a:blip r:embed="rId1"/>
        <a:stretch>
          <a:fillRect/>
        </a:stretch>
      </xdr:blipFill>
      <xdr:spPr>
        <a:xfrm>
          <a:off x="2814955" y="4140200"/>
          <a:ext cx="187325" cy="698500"/>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38100</xdr:rowOff>
    </xdr:to>
    <xdr:pic>
      <xdr:nvPicPr>
        <xdr:cNvPr id="13" name="Picture 140" descr="3142418731510196992515"/>
        <xdr:cNvPicPr/>
      </xdr:nvPicPr>
      <xdr:blipFill>
        <a:blip r:embed="rId1"/>
        <a:stretch>
          <a:fillRect/>
        </a:stretch>
      </xdr:blipFill>
      <xdr:spPr>
        <a:xfrm>
          <a:off x="2814955" y="4140200"/>
          <a:ext cx="15240" cy="698500"/>
        </a:xfrm>
        <a:prstGeom prst="rect">
          <a:avLst/>
        </a:prstGeom>
        <a:noFill/>
        <a:ln w="9525">
          <a:noFill/>
        </a:ln>
      </xdr:spPr>
    </xdr:pic>
    <xdr:clientData/>
  </xdr:twoCellAnchor>
  <xdr:twoCellAnchor editAs="oneCell">
    <xdr:from>
      <xdr:col>4</xdr:col>
      <xdr:colOff>558800</xdr:colOff>
      <xdr:row>13</xdr:row>
      <xdr:rowOff>0</xdr:rowOff>
    </xdr:from>
    <xdr:to>
      <xdr:col>4</xdr:col>
      <xdr:colOff>574040</xdr:colOff>
      <xdr:row>15</xdr:row>
      <xdr:rowOff>31115</xdr:rowOff>
    </xdr:to>
    <xdr:pic>
      <xdr:nvPicPr>
        <xdr:cNvPr id="14" name="Picture 140" descr="3142418731510196992515"/>
        <xdr:cNvPicPr/>
      </xdr:nvPicPr>
      <xdr:blipFill>
        <a:blip r:embed="rId1"/>
        <a:stretch>
          <a:fillRect/>
        </a:stretch>
      </xdr:blipFill>
      <xdr:spPr>
        <a:xfrm>
          <a:off x="2954655" y="4140200"/>
          <a:ext cx="15240" cy="691515"/>
        </a:xfrm>
        <a:prstGeom prst="rect">
          <a:avLst/>
        </a:prstGeom>
        <a:noFill/>
        <a:ln w="9525">
          <a:noFill/>
        </a:ln>
      </xdr:spPr>
    </xdr:pic>
    <xdr:clientData/>
  </xdr:twoCellAnchor>
  <xdr:twoCellAnchor editAs="oneCell">
    <xdr:from>
      <xdr:col>4</xdr:col>
      <xdr:colOff>419100</xdr:colOff>
      <xdr:row>13</xdr:row>
      <xdr:rowOff>0</xdr:rowOff>
    </xdr:from>
    <xdr:to>
      <xdr:col>4</xdr:col>
      <xdr:colOff>606425</xdr:colOff>
      <xdr:row>15</xdr:row>
      <xdr:rowOff>43180</xdr:rowOff>
    </xdr:to>
    <xdr:pic>
      <xdr:nvPicPr>
        <xdr:cNvPr id="15" name="Picture 140" descr="3142418731510196992515"/>
        <xdr:cNvPicPr/>
      </xdr:nvPicPr>
      <xdr:blipFill>
        <a:blip r:embed="rId1"/>
        <a:stretch>
          <a:fillRect/>
        </a:stretch>
      </xdr:blipFill>
      <xdr:spPr>
        <a:xfrm>
          <a:off x="2814955" y="4140200"/>
          <a:ext cx="187325" cy="703580"/>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43180</xdr:rowOff>
    </xdr:to>
    <xdr:pic>
      <xdr:nvPicPr>
        <xdr:cNvPr id="16" name="Picture 140" descr="3142418731510196992515"/>
        <xdr:cNvPicPr/>
      </xdr:nvPicPr>
      <xdr:blipFill>
        <a:blip r:embed="rId1"/>
        <a:stretch>
          <a:fillRect/>
        </a:stretch>
      </xdr:blipFill>
      <xdr:spPr>
        <a:xfrm>
          <a:off x="2814955" y="4140200"/>
          <a:ext cx="15240" cy="703580"/>
        </a:xfrm>
        <a:prstGeom prst="rect">
          <a:avLst/>
        </a:prstGeom>
        <a:noFill/>
        <a:ln w="9525">
          <a:noFill/>
        </a:ln>
      </xdr:spPr>
    </xdr:pic>
    <xdr:clientData/>
  </xdr:twoCellAnchor>
  <xdr:twoCellAnchor editAs="oneCell">
    <xdr:from>
      <xdr:col>4</xdr:col>
      <xdr:colOff>419100</xdr:colOff>
      <xdr:row>13</xdr:row>
      <xdr:rowOff>0</xdr:rowOff>
    </xdr:from>
    <xdr:to>
      <xdr:col>4</xdr:col>
      <xdr:colOff>606425</xdr:colOff>
      <xdr:row>15</xdr:row>
      <xdr:rowOff>87630</xdr:rowOff>
    </xdr:to>
    <xdr:pic>
      <xdr:nvPicPr>
        <xdr:cNvPr id="17" name="Picture 140" descr="3142418731510196992515"/>
        <xdr:cNvPicPr/>
      </xdr:nvPicPr>
      <xdr:blipFill>
        <a:blip r:embed="rId1"/>
        <a:stretch>
          <a:fillRect/>
        </a:stretch>
      </xdr:blipFill>
      <xdr:spPr>
        <a:xfrm>
          <a:off x="2814955" y="4140200"/>
          <a:ext cx="187325" cy="748030"/>
        </a:xfrm>
        <a:prstGeom prst="rect">
          <a:avLst/>
        </a:prstGeom>
        <a:noFill/>
        <a:ln w="9525">
          <a:noFill/>
        </a:ln>
      </xdr:spPr>
    </xdr:pic>
    <xdr:clientData/>
  </xdr:twoCellAnchor>
  <xdr:twoCellAnchor editAs="oneCell">
    <xdr:from>
      <xdr:col>4</xdr:col>
      <xdr:colOff>419100</xdr:colOff>
      <xdr:row>13</xdr:row>
      <xdr:rowOff>0</xdr:rowOff>
    </xdr:from>
    <xdr:to>
      <xdr:col>4</xdr:col>
      <xdr:colOff>434340</xdr:colOff>
      <xdr:row>15</xdr:row>
      <xdr:rowOff>87630</xdr:rowOff>
    </xdr:to>
    <xdr:pic>
      <xdr:nvPicPr>
        <xdr:cNvPr id="18" name="Picture 140" descr="3142418731510196992515"/>
        <xdr:cNvPicPr/>
      </xdr:nvPicPr>
      <xdr:blipFill>
        <a:blip r:embed="rId1"/>
        <a:stretch>
          <a:fillRect/>
        </a:stretch>
      </xdr:blipFill>
      <xdr:spPr>
        <a:xfrm>
          <a:off x="2814955" y="4140200"/>
          <a:ext cx="15240" cy="748030"/>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40640</xdr:rowOff>
    </xdr:to>
    <xdr:pic>
      <xdr:nvPicPr>
        <xdr:cNvPr id="19" name="Picture 140" descr="3142418731510196992515"/>
        <xdr:cNvPicPr/>
      </xdr:nvPicPr>
      <xdr:blipFill>
        <a:blip r:embed="rId1"/>
        <a:stretch>
          <a:fillRect/>
        </a:stretch>
      </xdr:blipFill>
      <xdr:spPr>
        <a:xfrm>
          <a:off x="2814955" y="4470400"/>
          <a:ext cx="187325" cy="701040"/>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40640</xdr:rowOff>
    </xdr:to>
    <xdr:pic>
      <xdr:nvPicPr>
        <xdr:cNvPr id="20" name="Picture 140" descr="3142418731510196992515"/>
        <xdr:cNvPicPr/>
      </xdr:nvPicPr>
      <xdr:blipFill>
        <a:blip r:embed="rId1"/>
        <a:stretch>
          <a:fillRect/>
        </a:stretch>
      </xdr:blipFill>
      <xdr:spPr>
        <a:xfrm>
          <a:off x="2814955" y="4470400"/>
          <a:ext cx="15240" cy="701040"/>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50165</xdr:rowOff>
    </xdr:to>
    <xdr:pic>
      <xdr:nvPicPr>
        <xdr:cNvPr id="21" name="Picture 140" descr="3142418731510196992515"/>
        <xdr:cNvPicPr/>
      </xdr:nvPicPr>
      <xdr:blipFill>
        <a:blip r:embed="rId1"/>
        <a:stretch>
          <a:fillRect/>
        </a:stretch>
      </xdr:blipFill>
      <xdr:spPr>
        <a:xfrm>
          <a:off x="2814955" y="4470400"/>
          <a:ext cx="187325" cy="710565"/>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50165</xdr:rowOff>
    </xdr:to>
    <xdr:pic>
      <xdr:nvPicPr>
        <xdr:cNvPr id="22" name="Picture 140" descr="3142418731510196992515"/>
        <xdr:cNvPicPr/>
      </xdr:nvPicPr>
      <xdr:blipFill>
        <a:blip r:embed="rId1"/>
        <a:stretch>
          <a:fillRect/>
        </a:stretch>
      </xdr:blipFill>
      <xdr:spPr>
        <a:xfrm>
          <a:off x="2814955" y="4470400"/>
          <a:ext cx="15240" cy="710565"/>
        </a:xfrm>
        <a:prstGeom prst="rect">
          <a:avLst/>
        </a:prstGeom>
        <a:noFill/>
        <a:ln w="9525">
          <a:noFill/>
        </a:ln>
      </xdr:spPr>
    </xdr:pic>
    <xdr:clientData/>
  </xdr:twoCellAnchor>
  <xdr:twoCellAnchor editAs="oneCell">
    <xdr:from>
      <xdr:col>4</xdr:col>
      <xdr:colOff>558800</xdr:colOff>
      <xdr:row>14</xdr:row>
      <xdr:rowOff>0</xdr:rowOff>
    </xdr:from>
    <xdr:to>
      <xdr:col>4</xdr:col>
      <xdr:colOff>574040</xdr:colOff>
      <xdr:row>16</xdr:row>
      <xdr:rowOff>40640</xdr:rowOff>
    </xdr:to>
    <xdr:pic>
      <xdr:nvPicPr>
        <xdr:cNvPr id="23" name="Picture 140" descr="3142418731510196992515"/>
        <xdr:cNvPicPr/>
      </xdr:nvPicPr>
      <xdr:blipFill>
        <a:blip r:embed="rId1"/>
        <a:stretch>
          <a:fillRect/>
        </a:stretch>
      </xdr:blipFill>
      <xdr:spPr>
        <a:xfrm>
          <a:off x="2954655" y="4470400"/>
          <a:ext cx="15240" cy="701040"/>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41910</xdr:rowOff>
    </xdr:to>
    <xdr:pic>
      <xdr:nvPicPr>
        <xdr:cNvPr id="24" name="Picture 140" descr="3142418731510196992515"/>
        <xdr:cNvPicPr/>
      </xdr:nvPicPr>
      <xdr:blipFill>
        <a:blip r:embed="rId1"/>
        <a:stretch>
          <a:fillRect/>
        </a:stretch>
      </xdr:blipFill>
      <xdr:spPr>
        <a:xfrm>
          <a:off x="2814955" y="4470400"/>
          <a:ext cx="187325" cy="702310"/>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41910</xdr:rowOff>
    </xdr:to>
    <xdr:pic>
      <xdr:nvPicPr>
        <xdr:cNvPr id="25" name="Picture 140" descr="3142418731510196992515"/>
        <xdr:cNvPicPr/>
      </xdr:nvPicPr>
      <xdr:blipFill>
        <a:blip r:embed="rId1"/>
        <a:stretch>
          <a:fillRect/>
        </a:stretch>
      </xdr:blipFill>
      <xdr:spPr>
        <a:xfrm>
          <a:off x="2814955" y="4470400"/>
          <a:ext cx="15240" cy="702310"/>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47625</xdr:rowOff>
    </xdr:to>
    <xdr:pic>
      <xdr:nvPicPr>
        <xdr:cNvPr id="26" name="Picture 140" descr="3142418731510196992515"/>
        <xdr:cNvPicPr/>
      </xdr:nvPicPr>
      <xdr:blipFill>
        <a:blip r:embed="rId1"/>
        <a:stretch>
          <a:fillRect/>
        </a:stretch>
      </xdr:blipFill>
      <xdr:spPr>
        <a:xfrm>
          <a:off x="2814955" y="4470400"/>
          <a:ext cx="187325" cy="708025"/>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47625</xdr:rowOff>
    </xdr:to>
    <xdr:pic>
      <xdr:nvPicPr>
        <xdr:cNvPr id="27" name="Picture 140" descr="3142418731510196992515"/>
        <xdr:cNvPicPr/>
      </xdr:nvPicPr>
      <xdr:blipFill>
        <a:blip r:embed="rId1"/>
        <a:stretch>
          <a:fillRect/>
        </a:stretch>
      </xdr:blipFill>
      <xdr:spPr>
        <a:xfrm>
          <a:off x="2814955" y="4470400"/>
          <a:ext cx="15240" cy="708025"/>
        </a:xfrm>
        <a:prstGeom prst="rect">
          <a:avLst/>
        </a:prstGeom>
        <a:noFill/>
        <a:ln w="9525">
          <a:noFill/>
        </a:ln>
      </xdr:spPr>
    </xdr:pic>
    <xdr:clientData/>
  </xdr:twoCellAnchor>
  <xdr:twoCellAnchor editAs="oneCell">
    <xdr:from>
      <xdr:col>4</xdr:col>
      <xdr:colOff>558800</xdr:colOff>
      <xdr:row>14</xdr:row>
      <xdr:rowOff>0</xdr:rowOff>
    </xdr:from>
    <xdr:to>
      <xdr:col>4</xdr:col>
      <xdr:colOff>574040</xdr:colOff>
      <xdr:row>16</xdr:row>
      <xdr:rowOff>47625</xdr:rowOff>
    </xdr:to>
    <xdr:pic>
      <xdr:nvPicPr>
        <xdr:cNvPr id="28" name="Picture 140" descr="3142418731510196992515"/>
        <xdr:cNvPicPr/>
      </xdr:nvPicPr>
      <xdr:blipFill>
        <a:blip r:embed="rId1"/>
        <a:stretch>
          <a:fillRect/>
        </a:stretch>
      </xdr:blipFill>
      <xdr:spPr>
        <a:xfrm>
          <a:off x="2954655" y="4470400"/>
          <a:ext cx="15240" cy="708025"/>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38100</xdr:rowOff>
    </xdr:to>
    <xdr:pic>
      <xdr:nvPicPr>
        <xdr:cNvPr id="29" name="Picture 140" descr="3142418731510196992515"/>
        <xdr:cNvPicPr/>
      </xdr:nvPicPr>
      <xdr:blipFill>
        <a:blip r:embed="rId1"/>
        <a:stretch>
          <a:fillRect/>
        </a:stretch>
      </xdr:blipFill>
      <xdr:spPr>
        <a:xfrm>
          <a:off x="2814955" y="4470400"/>
          <a:ext cx="187325" cy="698500"/>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38100</xdr:rowOff>
    </xdr:to>
    <xdr:pic>
      <xdr:nvPicPr>
        <xdr:cNvPr id="30" name="Picture 140" descr="3142418731510196992515"/>
        <xdr:cNvPicPr/>
      </xdr:nvPicPr>
      <xdr:blipFill>
        <a:blip r:embed="rId1"/>
        <a:stretch>
          <a:fillRect/>
        </a:stretch>
      </xdr:blipFill>
      <xdr:spPr>
        <a:xfrm>
          <a:off x="2814955" y="4470400"/>
          <a:ext cx="15240" cy="698500"/>
        </a:xfrm>
        <a:prstGeom prst="rect">
          <a:avLst/>
        </a:prstGeom>
        <a:noFill/>
        <a:ln w="9525">
          <a:noFill/>
        </a:ln>
      </xdr:spPr>
    </xdr:pic>
    <xdr:clientData/>
  </xdr:twoCellAnchor>
  <xdr:twoCellAnchor editAs="oneCell">
    <xdr:from>
      <xdr:col>4</xdr:col>
      <xdr:colOff>558800</xdr:colOff>
      <xdr:row>14</xdr:row>
      <xdr:rowOff>0</xdr:rowOff>
    </xdr:from>
    <xdr:to>
      <xdr:col>4</xdr:col>
      <xdr:colOff>574040</xdr:colOff>
      <xdr:row>16</xdr:row>
      <xdr:rowOff>31115</xdr:rowOff>
    </xdr:to>
    <xdr:pic>
      <xdr:nvPicPr>
        <xdr:cNvPr id="31" name="Picture 140" descr="3142418731510196992515"/>
        <xdr:cNvPicPr/>
      </xdr:nvPicPr>
      <xdr:blipFill>
        <a:blip r:embed="rId1"/>
        <a:stretch>
          <a:fillRect/>
        </a:stretch>
      </xdr:blipFill>
      <xdr:spPr>
        <a:xfrm>
          <a:off x="2954655" y="4470400"/>
          <a:ext cx="15240" cy="691515"/>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43180</xdr:rowOff>
    </xdr:to>
    <xdr:pic>
      <xdr:nvPicPr>
        <xdr:cNvPr id="32" name="Picture 140" descr="3142418731510196992515"/>
        <xdr:cNvPicPr/>
      </xdr:nvPicPr>
      <xdr:blipFill>
        <a:blip r:embed="rId1"/>
        <a:stretch>
          <a:fillRect/>
        </a:stretch>
      </xdr:blipFill>
      <xdr:spPr>
        <a:xfrm>
          <a:off x="2814955" y="4470400"/>
          <a:ext cx="187325" cy="703580"/>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43180</xdr:rowOff>
    </xdr:to>
    <xdr:pic>
      <xdr:nvPicPr>
        <xdr:cNvPr id="33" name="Picture 140" descr="3142418731510196992515"/>
        <xdr:cNvPicPr/>
      </xdr:nvPicPr>
      <xdr:blipFill>
        <a:blip r:embed="rId1"/>
        <a:stretch>
          <a:fillRect/>
        </a:stretch>
      </xdr:blipFill>
      <xdr:spPr>
        <a:xfrm>
          <a:off x="2814955" y="4470400"/>
          <a:ext cx="15240" cy="703580"/>
        </a:xfrm>
        <a:prstGeom prst="rect">
          <a:avLst/>
        </a:prstGeom>
        <a:noFill/>
        <a:ln w="9525">
          <a:noFill/>
        </a:ln>
      </xdr:spPr>
    </xdr:pic>
    <xdr:clientData/>
  </xdr:twoCellAnchor>
  <xdr:twoCellAnchor editAs="oneCell">
    <xdr:from>
      <xdr:col>4</xdr:col>
      <xdr:colOff>419100</xdr:colOff>
      <xdr:row>14</xdr:row>
      <xdr:rowOff>0</xdr:rowOff>
    </xdr:from>
    <xdr:to>
      <xdr:col>4</xdr:col>
      <xdr:colOff>606425</xdr:colOff>
      <xdr:row>16</xdr:row>
      <xdr:rowOff>87630</xdr:rowOff>
    </xdr:to>
    <xdr:pic>
      <xdr:nvPicPr>
        <xdr:cNvPr id="34" name="Picture 140" descr="3142418731510196992515"/>
        <xdr:cNvPicPr/>
      </xdr:nvPicPr>
      <xdr:blipFill>
        <a:blip r:embed="rId1"/>
        <a:stretch>
          <a:fillRect/>
        </a:stretch>
      </xdr:blipFill>
      <xdr:spPr>
        <a:xfrm>
          <a:off x="2814955" y="4470400"/>
          <a:ext cx="187325" cy="748030"/>
        </a:xfrm>
        <a:prstGeom prst="rect">
          <a:avLst/>
        </a:prstGeom>
        <a:noFill/>
        <a:ln w="9525">
          <a:noFill/>
        </a:ln>
      </xdr:spPr>
    </xdr:pic>
    <xdr:clientData/>
  </xdr:twoCellAnchor>
  <xdr:twoCellAnchor editAs="oneCell">
    <xdr:from>
      <xdr:col>4</xdr:col>
      <xdr:colOff>419100</xdr:colOff>
      <xdr:row>14</xdr:row>
      <xdr:rowOff>0</xdr:rowOff>
    </xdr:from>
    <xdr:to>
      <xdr:col>4</xdr:col>
      <xdr:colOff>434340</xdr:colOff>
      <xdr:row>16</xdr:row>
      <xdr:rowOff>87630</xdr:rowOff>
    </xdr:to>
    <xdr:pic>
      <xdr:nvPicPr>
        <xdr:cNvPr id="35" name="Picture 140" descr="3142418731510196992515"/>
        <xdr:cNvPicPr/>
      </xdr:nvPicPr>
      <xdr:blipFill>
        <a:blip r:embed="rId1"/>
        <a:stretch>
          <a:fillRect/>
        </a:stretch>
      </xdr:blipFill>
      <xdr:spPr>
        <a:xfrm>
          <a:off x="2814955" y="4470400"/>
          <a:ext cx="15240" cy="7480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1\&#39044;&#31639;&#31185;&#36164;&#26009;\2006&#24180;&#39044;&#31639;\&#26412;&#32423;&#39044;&#31639;\&#24180;&#32456;&#32467;&#31639;&#34920;(&#23450;&#312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SERVER\&#21439;&#24066;&#36164;&#26009;\WIN98\Desktop\&#25105;&#30340;&#20844;&#25991;&#21253;\My%20Documents\&#26092;&#26376;&#2525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RSERVER\&#26092;&#26376;&#25253;\2000&#26092;&#26376;&#25253;\10&#26376;\My%20Documents\&#26092;&#26376;&#2525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SERVER\&#26092;&#26376;&#25253;\2000&#26092;&#26376;&#25253;\10&#26376;\&#26092;&#26376;&#25253;(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60movedata\Users\administrator\documents\tencent%20files\1170044577\FileRecv\&#65288;&#27665;&#20048;&#21439;&#23450;&#34920;&#65289;&#27665;&#20048;&#21439;2022&#24180;&#22320;&#26041;&#36130;&#25919;&#39044;&#31639;&#34920;&#8212;(&#34920;&#20869;&#12289;&#34920;&#38388;&#20844;&#24335;0323&#2345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汇总表 (简表)"/>
      <sheetName val="汇总表 (简表) (2)"/>
      <sheetName val="汇总"/>
      <sheetName val="人员经费表"/>
      <sheetName val="公用经费表"/>
      <sheetName val="附表"/>
      <sheetName val="科室小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旬报(格式)"/>
      <sheetName val="旬报 (3)"/>
      <sheetName val="旬报"/>
      <sheetName val="旬报(说明)"/>
      <sheetName val="月报"/>
      <sheetName val="月报 (2)"/>
      <sheetName val="月报 (3)"/>
      <sheetName val="月报(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旬报(格式)"/>
      <sheetName val="旬报 (3)"/>
      <sheetName val="旬报"/>
      <sheetName val="旬报(说明)"/>
      <sheetName val="月报"/>
      <sheetName val="月报 (2)"/>
      <sheetName val="月报 (3)"/>
      <sheetName val="月报(说明)"/>
      <sheetName val="汇总"/>
      <sheetName val="1沙河"/>
      <sheetName val="2新华"/>
      <sheetName val="3小屯"/>
      <sheetName val="4倪家营"/>
      <sheetName val="5蓼泉"/>
      <sheetName val="6平川 "/>
      <sheetName val="7鸭暖"/>
      <sheetName val="8板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showZeros="0" topLeftCell="A14" workbookViewId="0">
      <selection activeCell="I6" sqref="I6:I27"/>
    </sheetView>
  </sheetViews>
  <sheetFormatPr defaultColWidth="9" defaultRowHeight="14.25"/>
  <cols>
    <col min="1" max="1" width="5.88333333333333" style="37" customWidth="1"/>
    <col min="2" max="2" width="35.6416666666667" style="37" customWidth="1"/>
    <col min="3" max="3" width="13.6333333333333" style="172" customWidth="1"/>
    <col min="4" max="4" width="14.6166666666667" style="172" customWidth="1"/>
    <col min="5" max="5" width="13.6333333333333" style="37" customWidth="1"/>
    <col min="6" max="6" width="15.9083333333333" style="37" customWidth="1"/>
    <col min="7" max="7" width="17.4333333333333" style="37" customWidth="1"/>
    <col min="8" max="8" width="13.6333333333333" style="172" customWidth="1"/>
    <col min="9" max="9" width="14.8583333333333" style="190" customWidth="1"/>
    <col min="10" max="10" width="9.78333333333333" style="37" customWidth="1"/>
    <col min="11" max="16384" width="9" style="37"/>
  </cols>
  <sheetData>
    <row r="1" ht="15" customHeight="1" spans="1:10">
      <c r="A1" s="173" t="s">
        <v>0</v>
      </c>
      <c r="B1" s="173"/>
      <c r="C1" s="173"/>
      <c r="D1" s="173"/>
      <c r="E1" s="173"/>
      <c r="F1" s="173"/>
      <c r="G1" s="173"/>
      <c r="H1" s="191"/>
      <c r="I1" s="173"/>
      <c r="J1" s="173"/>
    </row>
    <row r="2" ht="21" customHeight="1" spans="1:10">
      <c r="A2" s="41" t="s">
        <v>1</v>
      </c>
      <c r="B2" s="41"/>
      <c r="C2" s="41"/>
      <c r="D2" s="41"/>
      <c r="E2" s="41"/>
      <c r="F2" s="41"/>
      <c r="G2" s="41"/>
      <c r="H2" s="41"/>
      <c r="I2" s="41"/>
      <c r="J2" s="41"/>
    </row>
    <row r="3" ht="14" customHeight="1" spans="1:10">
      <c r="B3" s="174" t="s">
        <v>2</v>
      </c>
      <c r="C3" s="45"/>
      <c r="D3" s="45"/>
      <c r="E3" s="174"/>
      <c r="F3" s="174"/>
      <c r="G3" s="174"/>
      <c r="H3" s="45"/>
      <c r="I3" s="192"/>
      <c r="J3" s="174"/>
    </row>
    <row r="4" s="169" customFormat="1" ht="17" customHeight="1" spans="1:10">
      <c r="A4" s="48" t="s">
        <v>3</v>
      </c>
      <c r="B4" s="48" t="s">
        <v>4</v>
      </c>
      <c r="C4" s="48" t="s">
        <v>5</v>
      </c>
      <c r="D4" s="193" t="s">
        <v>6</v>
      </c>
      <c r="E4" s="75"/>
      <c r="F4" s="75"/>
      <c r="G4" s="75"/>
      <c r="H4" s="194"/>
      <c r="I4" s="195" t="s">
        <v>7</v>
      </c>
      <c r="J4" s="175" t="s">
        <v>8</v>
      </c>
    </row>
    <row r="5" s="169" customFormat="1" ht="31" customHeight="1" spans="1:10">
      <c r="A5" s="48"/>
      <c r="B5" s="48"/>
      <c r="C5" s="48"/>
      <c r="D5" s="48" t="s">
        <v>9</v>
      </c>
      <c r="E5" s="50" t="s">
        <v>10</v>
      </c>
      <c r="F5" s="50" t="s">
        <v>11</v>
      </c>
      <c r="G5" s="50" t="s">
        <v>12</v>
      </c>
      <c r="H5" s="50" t="s">
        <v>13</v>
      </c>
      <c r="I5" s="196"/>
      <c r="J5" s="177"/>
    </row>
    <row r="6" s="172" customFormat="1" ht="18" customHeight="1" spans="1:10">
      <c r="A6" s="180">
        <v>201</v>
      </c>
      <c r="B6" s="90" t="s">
        <v>14</v>
      </c>
      <c r="C6" s="197">
        <v>24620</v>
      </c>
      <c r="D6" s="198">
        <f>E6+F6+G6+H6</f>
        <v>1623</v>
      </c>
      <c r="E6" s="197"/>
      <c r="F6" s="197">
        <v>93</v>
      </c>
      <c r="G6" s="197">
        <v>1530</v>
      </c>
      <c r="H6" s="197"/>
      <c r="I6" s="198">
        <f>C6+D6</f>
        <v>26243</v>
      </c>
      <c r="J6" s="198"/>
    </row>
    <row r="7" s="172" customFormat="1" ht="18" customHeight="1" spans="1:10">
      <c r="A7" s="180">
        <v>204</v>
      </c>
      <c r="B7" s="90" t="s">
        <v>15</v>
      </c>
      <c r="C7" s="197">
        <v>8095</v>
      </c>
      <c r="D7" s="198">
        <f t="shared" ref="D7:D29" si="0">E7+F7+G7+H7</f>
        <v>950</v>
      </c>
      <c r="E7" s="197"/>
      <c r="F7" s="197">
        <v>259</v>
      </c>
      <c r="G7" s="197">
        <v>691</v>
      </c>
      <c r="H7" s="197"/>
      <c r="I7" s="198">
        <f t="shared" ref="I7:I28" si="1">C7+D7</f>
        <v>9045</v>
      </c>
      <c r="J7" s="198"/>
    </row>
    <row r="8" s="172" customFormat="1" ht="18" customHeight="1" spans="1:10">
      <c r="A8" s="180">
        <v>205</v>
      </c>
      <c r="B8" s="90" t="s">
        <v>16</v>
      </c>
      <c r="C8" s="197">
        <v>50620</v>
      </c>
      <c r="D8" s="198">
        <f t="shared" si="0"/>
        <v>4232</v>
      </c>
      <c r="E8" s="197"/>
      <c r="F8" s="197">
        <v>339</v>
      </c>
      <c r="G8" s="197">
        <v>3893</v>
      </c>
      <c r="H8" s="197"/>
      <c r="I8" s="198">
        <f t="shared" si="1"/>
        <v>54852</v>
      </c>
      <c r="J8" s="198"/>
    </row>
    <row r="9" s="172" customFormat="1" ht="18" customHeight="1" spans="1:10">
      <c r="A9" s="180">
        <v>206</v>
      </c>
      <c r="B9" s="90" t="s">
        <v>17</v>
      </c>
      <c r="C9" s="197">
        <v>273</v>
      </c>
      <c r="D9" s="198">
        <f t="shared" si="0"/>
        <v>576</v>
      </c>
      <c r="E9" s="197"/>
      <c r="F9" s="197"/>
      <c r="G9" s="197">
        <v>576</v>
      </c>
      <c r="H9" s="197"/>
      <c r="I9" s="198">
        <f t="shared" si="1"/>
        <v>849</v>
      </c>
      <c r="J9" s="198"/>
    </row>
    <row r="10" s="172" customFormat="1" ht="18" customHeight="1" spans="1:10">
      <c r="A10" s="180">
        <v>207</v>
      </c>
      <c r="B10" s="90" t="s">
        <v>18</v>
      </c>
      <c r="C10" s="197">
        <v>2822</v>
      </c>
      <c r="D10" s="198">
        <f t="shared" si="0"/>
        <v>805</v>
      </c>
      <c r="E10" s="197"/>
      <c r="F10" s="197"/>
      <c r="G10" s="197">
        <v>805</v>
      </c>
      <c r="H10" s="197"/>
      <c r="I10" s="198">
        <f t="shared" si="1"/>
        <v>3627</v>
      </c>
      <c r="J10" s="198"/>
    </row>
    <row r="11" s="172" customFormat="1" ht="18" customHeight="1" spans="1:10">
      <c r="A11" s="180">
        <v>208</v>
      </c>
      <c r="B11" s="90" t="s">
        <v>19</v>
      </c>
      <c r="C11" s="197">
        <v>20252</v>
      </c>
      <c r="D11" s="198">
        <f t="shared" si="0"/>
        <v>6317</v>
      </c>
      <c r="E11" s="197"/>
      <c r="F11" s="197">
        <v>150</v>
      </c>
      <c r="G11" s="197">
        <v>6167</v>
      </c>
      <c r="H11" s="197"/>
      <c r="I11" s="198">
        <f t="shared" si="1"/>
        <v>26569</v>
      </c>
      <c r="J11" s="198"/>
    </row>
    <row r="12" s="172" customFormat="1" ht="18" customHeight="1" spans="1:10">
      <c r="A12" s="180">
        <v>210</v>
      </c>
      <c r="B12" s="90" t="s">
        <v>20</v>
      </c>
      <c r="C12" s="197">
        <v>12103</v>
      </c>
      <c r="D12" s="198">
        <f t="shared" si="0"/>
        <v>1200</v>
      </c>
      <c r="E12" s="197"/>
      <c r="F12" s="197"/>
      <c r="G12" s="197">
        <v>1200</v>
      </c>
      <c r="H12" s="197"/>
      <c r="I12" s="198">
        <f t="shared" si="1"/>
        <v>13303</v>
      </c>
      <c r="J12" s="198"/>
    </row>
    <row r="13" s="172" customFormat="1" ht="18" customHeight="1" spans="1:10">
      <c r="A13" s="180">
        <v>211</v>
      </c>
      <c r="B13" s="90" t="s">
        <v>21</v>
      </c>
      <c r="C13" s="197">
        <v>92</v>
      </c>
      <c r="D13" s="198">
        <f t="shared" si="0"/>
        <v>4489</v>
      </c>
      <c r="E13" s="197"/>
      <c r="F13" s="197"/>
      <c r="G13" s="197">
        <v>4489</v>
      </c>
      <c r="H13" s="197"/>
      <c r="I13" s="198">
        <f t="shared" si="1"/>
        <v>4581</v>
      </c>
      <c r="J13" s="198"/>
    </row>
    <row r="14" s="172" customFormat="1" ht="18" customHeight="1" spans="1:10">
      <c r="A14" s="180">
        <v>212</v>
      </c>
      <c r="B14" s="90" t="s">
        <v>22</v>
      </c>
      <c r="C14" s="197">
        <v>4109</v>
      </c>
      <c r="D14" s="198">
        <f t="shared" si="0"/>
        <v>5119</v>
      </c>
      <c r="E14" s="197"/>
      <c r="F14" s="197">
        <v>4858</v>
      </c>
      <c r="G14" s="197">
        <v>261</v>
      </c>
      <c r="H14" s="197"/>
      <c r="I14" s="198">
        <f t="shared" si="1"/>
        <v>9228</v>
      </c>
      <c r="J14" s="198"/>
    </row>
    <row r="15" s="172" customFormat="1" ht="18" customHeight="1" spans="1:10">
      <c r="A15" s="180">
        <v>213</v>
      </c>
      <c r="B15" s="90" t="s">
        <v>23</v>
      </c>
      <c r="C15" s="197">
        <v>44784</v>
      </c>
      <c r="D15" s="198">
        <f t="shared" si="0"/>
        <v>31376</v>
      </c>
      <c r="E15" s="197"/>
      <c r="F15" s="197">
        <f>1088+2177</f>
        <v>3265</v>
      </c>
      <c r="G15" s="197">
        <v>28111</v>
      </c>
      <c r="H15" s="197"/>
      <c r="I15" s="198">
        <f t="shared" si="1"/>
        <v>76160</v>
      </c>
      <c r="J15" s="198"/>
    </row>
    <row r="16" s="172" customFormat="1" ht="18" customHeight="1" spans="1:10">
      <c r="A16" s="180">
        <v>214</v>
      </c>
      <c r="B16" s="90" t="s">
        <v>24</v>
      </c>
      <c r="C16" s="197">
        <v>1896</v>
      </c>
      <c r="D16" s="198">
        <f t="shared" si="0"/>
        <v>3352</v>
      </c>
      <c r="E16" s="197"/>
      <c r="F16" s="197">
        <v>400</v>
      </c>
      <c r="G16" s="197">
        <v>2952</v>
      </c>
      <c r="H16" s="197"/>
      <c r="I16" s="198">
        <f t="shared" si="1"/>
        <v>5248</v>
      </c>
      <c r="J16" s="198"/>
    </row>
    <row r="17" s="172" customFormat="1" ht="18" customHeight="1" spans="1:10">
      <c r="A17" s="180">
        <v>215</v>
      </c>
      <c r="B17" s="90" t="s">
        <v>25</v>
      </c>
      <c r="C17" s="197">
        <v>435</v>
      </c>
      <c r="D17" s="198">
        <f t="shared" si="0"/>
        <v>117</v>
      </c>
      <c r="E17" s="197"/>
      <c r="F17" s="197">
        <v>80</v>
      </c>
      <c r="G17" s="197">
        <v>37</v>
      </c>
      <c r="H17" s="197"/>
      <c r="I17" s="198">
        <f t="shared" si="1"/>
        <v>552</v>
      </c>
      <c r="J17" s="198"/>
    </row>
    <row r="18" s="172" customFormat="1" ht="18" customHeight="1" spans="1:10">
      <c r="A18" s="180">
        <v>216</v>
      </c>
      <c r="B18" s="90" t="s">
        <v>26</v>
      </c>
      <c r="C18" s="197">
        <v>147</v>
      </c>
      <c r="D18" s="198">
        <f t="shared" si="0"/>
        <v>349</v>
      </c>
      <c r="E18" s="197"/>
      <c r="F18" s="197"/>
      <c r="G18" s="197">
        <v>349</v>
      </c>
      <c r="H18" s="197"/>
      <c r="I18" s="198">
        <f t="shared" si="1"/>
        <v>496</v>
      </c>
      <c r="J18" s="198"/>
    </row>
    <row r="19" s="172" customFormat="1" ht="18" customHeight="1" spans="1:10">
      <c r="A19" s="180">
        <v>217</v>
      </c>
      <c r="B19" s="90" t="s">
        <v>27</v>
      </c>
      <c r="C19" s="197"/>
      <c r="D19" s="198">
        <f t="shared" si="0"/>
        <v>0</v>
      </c>
      <c r="E19" s="197"/>
      <c r="F19" s="197"/>
      <c r="G19" s="197"/>
      <c r="H19" s="197"/>
      <c r="I19" s="198">
        <f t="shared" si="1"/>
        <v>0</v>
      </c>
      <c r="J19" s="198"/>
    </row>
    <row r="20" s="172" customFormat="1" ht="18" customHeight="1" spans="1:10">
      <c r="A20" s="180">
        <v>220</v>
      </c>
      <c r="B20" s="90" t="s">
        <v>28</v>
      </c>
      <c r="C20" s="197">
        <v>685</v>
      </c>
      <c r="D20" s="198">
        <f t="shared" si="0"/>
        <v>1425</v>
      </c>
      <c r="E20" s="197"/>
      <c r="F20" s="197">
        <v>360</v>
      </c>
      <c r="G20" s="197">
        <v>1065</v>
      </c>
      <c r="H20" s="197"/>
      <c r="I20" s="198">
        <f t="shared" si="1"/>
        <v>2110</v>
      </c>
      <c r="J20" s="198"/>
    </row>
    <row r="21" s="172" customFormat="1" ht="18" customHeight="1" spans="1:10">
      <c r="A21" s="180">
        <v>221</v>
      </c>
      <c r="B21" s="90" t="s">
        <v>29</v>
      </c>
      <c r="C21" s="197">
        <v>102</v>
      </c>
      <c r="D21" s="198">
        <f t="shared" si="0"/>
        <v>1688</v>
      </c>
      <c r="E21" s="197"/>
      <c r="F21" s="197"/>
      <c r="G21" s="197">
        <v>1688</v>
      </c>
      <c r="H21" s="197"/>
      <c r="I21" s="198">
        <f t="shared" si="1"/>
        <v>1790</v>
      </c>
      <c r="J21" s="198"/>
    </row>
    <row r="22" s="172" customFormat="1" ht="18" customHeight="1" spans="1:10">
      <c r="A22" s="180">
        <v>222</v>
      </c>
      <c r="B22" s="90" t="s">
        <v>30</v>
      </c>
      <c r="C22" s="197"/>
      <c r="D22" s="198">
        <f t="shared" si="0"/>
        <v>4</v>
      </c>
      <c r="E22" s="197"/>
      <c r="F22" s="197"/>
      <c r="G22" s="197">
        <v>4</v>
      </c>
      <c r="H22" s="197"/>
      <c r="I22" s="198">
        <f t="shared" si="1"/>
        <v>4</v>
      </c>
      <c r="J22" s="198"/>
    </row>
    <row r="23" s="172" customFormat="1" ht="18" customHeight="1" spans="1:10">
      <c r="A23" s="180">
        <v>224</v>
      </c>
      <c r="B23" s="90" t="s">
        <v>31</v>
      </c>
      <c r="C23" s="197">
        <v>1293</v>
      </c>
      <c r="D23" s="198">
        <f t="shared" si="0"/>
        <v>2467</v>
      </c>
      <c r="E23" s="197"/>
      <c r="F23" s="197"/>
      <c r="G23" s="197">
        <v>2467</v>
      </c>
      <c r="H23" s="197"/>
      <c r="I23" s="198">
        <f t="shared" si="1"/>
        <v>3760</v>
      </c>
      <c r="J23" s="198"/>
    </row>
    <row r="24" s="172" customFormat="1" ht="18" customHeight="1" spans="1:10">
      <c r="A24" s="180">
        <v>227</v>
      </c>
      <c r="B24" s="90" t="s">
        <v>32</v>
      </c>
      <c r="C24" s="197">
        <v>1400</v>
      </c>
      <c r="D24" s="198">
        <f t="shared" si="0"/>
        <v>0</v>
      </c>
      <c r="E24" s="197"/>
      <c r="F24" s="197"/>
      <c r="G24" s="197"/>
      <c r="H24" s="197"/>
      <c r="I24" s="198">
        <f t="shared" si="1"/>
        <v>1400</v>
      </c>
      <c r="J24" s="198"/>
    </row>
    <row r="25" s="172" customFormat="1" ht="18" customHeight="1" spans="1:10">
      <c r="A25" s="180">
        <v>229</v>
      </c>
      <c r="B25" s="90" t="s">
        <v>33</v>
      </c>
      <c r="C25" s="197">
        <v>13945</v>
      </c>
      <c r="D25" s="198">
        <f t="shared" si="0"/>
        <v>10347</v>
      </c>
      <c r="E25" s="197">
        <v>10347</v>
      </c>
      <c r="F25" s="197"/>
      <c r="G25" s="197"/>
      <c r="H25" s="197"/>
      <c r="I25" s="198">
        <f t="shared" si="1"/>
        <v>24292</v>
      </c>
      <c r="J25" s="198"/>
    </row>
    <row r="26" s="172" customFormat="1" ht="18" customHeight="1" spans="1:10">
      <c r="A26" s="180">
        <v>232</v>
      </c>
      <c r="B26" s="90" t="s">
        <v>34</v>
      </c>
      <c r="C26" s="197">
        <v>7017</v>
      </c>
      <c r="D26" s="198">
        <f t="shared" si="0"/>
        <v>0</v>
      </c>
      <c r="E26" s="197"/>
      <c r="F26" s="197"/>
      <c r="G26" s="197"/>
      <c r="H26" s="197"/>
      <c r="I26" s="198">
        <f t="shared" si="1"/>
        <v>7017</v>
      </c>
      <c r="J26" s="198"/>
    </row>
    <row r="27" s="172" customFormat="1" ht="18" customHeight="1" spans="1:10">
      <c r="A27" s="180">
        <v>233</v>
      </c>
      <c r="B27" s="90" t="s">
        <v>35</v>
      </c>
      <c r="C27" s="197"/>
      <c r="D27" s="198">
        <f t="shared" si="0"/>
        <v>0</v>
      </c>
      <c r="E27" s="197"/>
      <c r="F27" s="197"/>
      <c r="G27" s="197"/>
      <c r="H27" s="197"/>
      <c r="I27" s="198">
        <f t="shared" si="1"/>
        <v>0</v>
      </c>
      <c r="J27" s="198"/>
    </row>
    <row r="28" s="35" customFormat="1" ht="18" customHeight="1" spans="1:10">
      <c r="A28" s="199" t="s">
        <v>36</v>
      </c>
      <c r="B28" s="199"/>
      <c r="C28" s="200">
        <f>SUM(C6:C27)</f>
        <v>194690</v>
      </c>
      <c r="D28" s="200">
        <f t="shared" si="0"/>
        <v>76436</v>
      </c>
      <c r="E28" s="200">
        <f>SUM(E6:E27)</f>
        <v>10347</v>
      </c>
      <c r="F28" s="200">
        <f>SUM(F6:F27)</f>
        <v>9804</v>
      </c>
      <c r="G28" s="200">
        <f>SUM(G6:G27)</f>
        <v>56285</v>
      </c>
      <c r="H28" s="200">
        <f>SUM(H6:H27)</f>
        <v>0</v>
      </c>
      <c r="I28" s="200">
        <f>SUM(I6:I27)</f>
        <v>271126</v>
      </c>
      <c r="J28" s="201"/>
    </row>
    <row r="29" s="35" customFormat="1" ht="18" customHeight="1" spans="1:10">
      <c r="A29" s="199" t="s">
        <v>37</v>
      </c>
      <c r="B29" s="199"/>
      <c r="C29" s="200">
        <f>SUM(C30:C32)</f>
        <v>3370</v>
      </c>
      <c r="D29" s="200">
        <f t="shared" ref="D29:I29" si="2">SUM(D30:D32)</f>
        <v>5200</v>
      </c>
      <c r="E29" s="200">
        <f t="shared" si="2"/>
        <v>0</v>
      </c>
      <c r="F29" s="200">
        <f t="shared" si="2"/>
        <v>0</v>
      </c>
      <c r="G29" s="200">
        <f t="shared" si="2"/>
        <v>0</v>
      </c>
      <c r="H29" s="200">
        <f t="shared" si="2"/>
        <v>5200</v>
      </c>
      <c r="I29" s="200">
        <f t="shared" si="2"/>
        <v>10873</v>
      </c>
      <c r="J29" s="201"/>
    </row>
    <row r="30" ht="18" customHeight="1" spans="1:10">
      <c r="A30" s="202" t="s">
        <v>38</v>
      </c>
      <c r="B30" s="203"/>
      <c r="C30" s="204">
        <v>3370</v>
      </c>
      <c r="D30" s="200">
        <f>E30+F30+G30+H30</f>
        <v>0</v>
      </c>
      <c r="E30" s="205"/>
      <c r="F30" s="205"/>
      <c r="G30" s="205"/>
      <c r="H30" s="204"/>
      <c r="I30" s="204">
        <f>C30+D30</f>
        <v>3370</v>
      </c>
      <c r="J30" s="205"/>
    </row>
    <row r="31" ht="18" customHeight="1" spans="1:10">
      <c r="A31" s="202" t="s">
        <v>39</v>
      </c>
      <c r="B31" s="203"/>
      <c r="C31" s="204"/>
      <c r="D31" s="200"/>
      <c r="E31" s="205"/>
      <c r="F31" s="205"/>
      <c r="G31" s="205"/>
      <c r="H31" s="204"/>
      <c r="I31" s="204">
        <v>2303</v>
      </c>
      <c r="J31" s="205"/>
    </row>
    <row r="32" ht="18" customHeight="1" spans="1:10">
      <c r="A32" s="206" t="s">
        <v>13</v>
      </c>
      <c r="B32" s="206"/>
      <c r="C32" s="204"/>
      <c r="D32" s="204">
        <f>E32+F32+G32+H32</f>
        <v>5200</v>
      </c>
      <c r="E32" s="205"/>
      <c r="F32" s="205"/>
      <c r="G32" s="205"/>
      <c r="H32" s="204">
        <v>5200</v>
      </c>
      <c r="I32" s="204">
        <f>C32+D32</f>
        <v>5200</v>
      </c>
      <c r="J32" s="205"/>
    </row>
    <row r="33" s="35" customFormat="1" ht="18" customHeight="1" spans="1:10">
      <c r="A33" s="199" t="s">
        <v>40</v>
      </c>
      <c r="B33" s="199"/>
      <c r="C33" s="200">
        <f>C28+C29</f>
        <v>198060</v>
      </c>
      <c r="D33" s="200">
        <f t="shared" ref="D33:I33" si="3">D28+D29</f>
        <v>81636</v>
      </c>
      <c r="E33" s="200">
        <f t="shared" si="3"/>
        <v>10347</v>
      </c>
      <c r="F33" s="200">
        <f t="shared" si="3"/>
        <v>9804</v>
      </c>
      <c r="G33" s="200">
        <f t="shared" si="3"/>
        <v>56285</v>
      </c>
      <c r="H33" s="200">
        <f t="shared" si="3"/>
        <v>5200</v>
      </c>
      <c r="I33" s="200">
        <f t="shared" si="3"/>
        <v>281999</v>
      </c>
      <c r="J33" s="201"/>
    </row>
  </sheetData>
  <mergeCells count="15">
    <mergeCell ref="A1:J1"/>
    <mergeCell ref="A2:J2"/>
    <mergeCell ref="B3:J3"/>
    <mergeCell ref="D4:H4"/>
    <mergeCell ref="A28:B28"/>
    <mergeCell ref="A29:B29"/>
    <mergeCell ref="A30:B30"/>
    <mergeCell ref="A31:B31"/>
    <mergeCell ref="A32:B32"/>
    <mergeCell ref="A33:B33"/>
    <mergeCell ref="A4:A5"/>
    <mergeCell ref="B4:B5"/>
    <mergeCell ref="C4:C5"/>
    <mergeCell ref="I4:I5"/>
    <mergeCell ref="J4:J5"/>
  </mergeCells>
  <printOptions horizontalCentered="1"/>
  <pageMargins left="0.354166666666667" right="0.354166666666667" top="0.354166666666667" bottom="0.550694444444444" header="0.314583333333333" footer="0.314583333333333"/>
  <pageSetup paperSize="9" scale="92"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Zeros="0" topLeftCell="A5" workbookViewId="0">
      <selection activeCell="E14" sqref="E14"/>
    </sheetView>
  </sheetViews>
  <sheetFormatPr defaultColWidth="12.1833333333333" defaultRowHeight="27" customHeight="1"/>
  <cols>
    <col min="1" max="1" width="33.0166666666667" style="133" customWidth="1"/>
    <col min="2" max="2" width="14.325" style="133" customWidth="1"/>
    <col min="3" max="3" width="13.9" style="133" customWidth="1"/>
    <col min="4" max="4" width="14.8416666666667" style="133" customWidth="1"/>
    <col min="5" max="5" width="35.5" style="133" customWidth="1"/>
    <col min="6" max="6" width="11.8833333333333" style="133" customWidth="1"/>
    <col min="7" max="7" width="12" style="133" customWidth="1"/>
    <col min="8" max="8" width="12.6333333333333" style="133" customWidth="1"/>
    <col min="9" max="252" width="12.1833333333333" style="133" customWidth="1"/>
    <col min="253" max="16384" width="12.1833333333333" style="133"/>
  </cols>
  <sheetData>
    <row r="1" ht="21" customHeight="1" spans="1:10">
      <c r="A1" s="135" t="s">
        <v>41</v>
      </c>
    </row>
    <row r="2" s="134" customFormat="1" ht="26" customHeight="1" spans="1:10">
      <c r="A2" s="136" t="s">
        <v>42</v>
      </c>
      <c r="B2" s="137"/>
      <c r="C2" s="137"/>
      <c r="D2" s="137"/>
      <c r="E2" s="137"/>
      <c r="F2" s="137"/>
      <c r="G2" s="137"/>
      <c r="H2" s="137"/>
    </row>
    <row r="3" s="134" customFormat="1" ht="20" customHeight="1" spans="1:10">
      <c r="A3" s="138"/>
      <c r="B3" s="138"/>
      <c r="C3" s="138"/>
      <c r="D3" s="139"/>
      <c r="E3" s="139"/>
      <c r="F3" s="139"/>
      <c r="G3" s="140" t="s">
        <v>2</v>
      </c>
      <c r="H3" s="140"/>
    </row>
    <row r="4" s="134" customFormat="1" ht="23.5" customHeight="1" spans="1:10">
      <c r="A4" s="141" t="s">
        <v>43</v>
      </c>
      <c r="B4" s="142"/>
      <c r="C4" s="142"/>
      <c r="D4" s="142"/>
      <c r="E4" s="143" t="s">
        <v>44</v>
      </c>
      <c r="F4" s="143"/>
      <c r="G4" s="143"/>
      <c r="H4" s="143"/>
    </row>
    <row r="5" s="134" customFormat="1" ht="23.5" customHeight="1" spans="1:10">
      <c r="A5" s="144" t="s">
        <v>45</v>
      </c>
      <c r="B5" s="144" t="s">
        <v>46</v>
      </c>
      <c r="C5" s="144" t="s">
        <v>6</v>
      </c>
      <c r="D5" s="144" t="s">
        <v>47</v>
      </c>
      <c r="E5" s="144" t="s">
        <v>45</v>
      </c>
      <c r="F5" s="144" t="s">
        <v>46</v>
      </c>
      <c r="G5" s="144" t="s">
        <v>6</v>
      </c>
      <c r="H5" s="144" t="s">
        <v>47</v>
      </c>
    </row>
    <row r="6" s="134" customFormat="1" ht="23.5" customHeight="1" spans="1:10">
      <c r="A6" s="185" t="s">
        <v>48</v>
      </c>
      <c r="B6" s="151">
        <v>41552</v>
      </c>
      <c r="C6" s="151"/>
      <c r="D6" s="151">
        <f>B6+C6</f>
        <v>41552</v>
      </c>
      <c r="E6" s="158" t="s">
        <v>49</v>
      </c>
      <c r="F6" s="151">
        <v>194690</v>
      </c>
      <c r="G6" s="151">
        <v>78739</v>
      </c>
      <c r="H6" s="151">
        <f>一般公共预算调整表!I28</f>
        <v>271126</v>
      </c>
    </row>
    <row r="7" s="134" customFormat="1" ht="23.5" customHeight="1" spans="1:10">
      <c r="A7" s="185" t="s">
        <v>50</v>
      </c>
      <c r="B7" s="151">
        <f>B8+B9+B17+B21</f>
        <v>156508</v>
      </c>
      <c r="C7" s="151">
        <f>C8+C9+C17</f>
        <v>10347</v>
      </c>
      <c r="D7" s="151">
        <v>166855</v>
      </c>
      <c r="E7" s="158" t="s">
        <v>51</v>
      </c>
      <c r="F7" s="151">
        <f>SUM(F8:F9)</f>
        <v>3370</v>
      </c>
      <c r="G7" s="151"/>
      <c r="H7" s="151">
        <f t="shared" ref="H7:H10" si="0">F7+G7</f>
        <v>3370</v>
      </c>
    </row>
    <row r="8" s="134" customFormat="1" ht="23.5" customHeight="1" spans="1:10">
      <c r="A8" s="186" t="s">
        <v>52</v>
      </c>
      <c r="B8" s="151">
        <v>3693</v>
      </c>
      <c r="C8" s="151"/>
      <c r="D8" s="151">
        <f>B8+C8</f>
        <v>3693</v>
      </c>
      <c r="E8" s="153" t="s">
        <v>53</v>
      </c>
      <c r="F8" s="146">
        <v>3370</v>
      </c>
      <c r="G8" s="146"/>
      <c r="H8" s="146">
        <f t="shared" si="0"/>
        <v>3370</v>
      </c>
    </row>
    <row r="9" s="134" customFormat="1" ht="23.5" customHeight="1" spans="1:10">
      <c r="A9" s="186" t="s">
        <v>54</v>
      </c>
      <c r="B9" s="151">
        <f>SUM(B10:B16)</f>
        <v>107341</v>
      </c>
      <c r="C9" s="151">
        <f>SUM(C10:C16)</f>
        <v>10347</v>
      </c>
      <c r="D9" s="151">
        <f>B9+C9</f>
        <v>117688</v>
      </c>
      <c r="E9" s="158" t="s">
        <v>55</v>
      </c>
      <c r="F9" s="146"/>
      <c r="G9" s="151">
        <v>2303</v>
      </c>
      <c r="H9" s="151">
        <f t="shared" si="0"/>
        <v>2303</v>
      </c>
      <c r="J9" s="138"/>
    </row>
    <row r="10" s="134" customFormat="1" ht="23.5" customHeight="1" spans="1:10">
      <c r="A10" s="187" t="s">
        <v>56</v>
      </c>
      <c r="B10" s="146">
        <v>63263</v>
      </c>
      <c r="C10" s="146">
        <v>6571</v>
      </c>
      <c r="D10" s="146">
        <f>B10+C10</f>
        <v>69834</v>
      </c>
      <c r="E10" s="158" t="s">
        <v>57</v>
      </c>
      <c r="F10" s="146"/>
      <c r="G10" s="151">
        <v>5200</v>
      </c>
      <c r="H10" s="151">
        <f t="shared" si="0"/>
        <v>5200</v>
      </c>
      <c r="J10" s="138"/>
    </row>
    <row r="11" s="134" customFormat="1" ht="23.5" customHeight="1" spans="1:10">
      <c r="A11" s="188" t="s">
        <v>58</v>
      </c>
      <c r="B11" s="146">
        <v>18464</v>
      </c>
      <c r="C11" s="146"/>
      <c r="D11" s="146">
        <f t="shared" ref="D11:D21" si="1">B11+C11</f>
        <v>18464</v>
      </c>
      <c r="E11" s="189"/>
      <c r="F11" s="189"/>
      <c r="G11" s="189"/>
      <c r="H11" s="189"/>
      <c r="J11" s="138"/>
    </row>
    <row r="12" s="134" customFormat="1" ht="23.5" customHeight="1" spans="1:10">
      <c r="A12" s="188" t="s">
        <v>59</v>
      </c>
      <c r="B12" s="146">
        <v>1375</v>
      </c>
      <c r="C12" s="146">
        <v>1969</v>
      </c>
      <c r="D12" s="146">
        <f t="shared" si="1"/>
        <v>3344</v>
      </c>
      <c r="E12" s="160"/>
      <c r="F12" s="146"/>
      <c r="G12" s="146"/>
      <c r="H12" s="146"/>
      <c r="J12" s="138"/>
    </row>
    <row r="13" s="134" customFormat="1" ht="23.5" customHeight="1" spans="1:10">
      <c r="A13" s="187" t="s">
        <v>60</v>
      </c>
      <c r="B13" s="146">
        <v>734</v>
      </c>
      <c r="C13" s="146"/>
      <c r="D13" s="146">
        <f t="shared" si="1"/>
        <v>734</v>
      </c>
      <c r="E13" s="160"/>
      <c r="F13" s="146"/>
      <c r="G13" s="146"/>
      <c r="H13" s="146"/>
      <c r="J13" s="138"/>
    </row>
    <row r="14" s="134" customFormat="1" ht="23.5" customHeight="1" spans="1:10">
      <c r="A14" s="187" t="s">
        <v>61</v>
      </c>
      <c r="B14" s="146">
        <v>1000</v>
      </c>
      <c r="C14" s="146"/>
      <c r="D14" s="146">
        <f t="shared" si="1"/>
        <v>1000</v>
      </c>
      <c r="E14" s="160"/>
      <c r="F14" s="146"/>
      <c r="G14" s="146"/>
      <c r="H14" s="146"/>
      <c r="J14" s="138"/>
    </row>
    <row r="15" s="134" customFormat="1" ht="23.5" customHeight="1" spans="1:10">
      <c r="A15" s="187" t="s">
        <v>62</v>
      </c>
      <c r="B15" s="146">
        <v>10416</v>
      </c>
      <c r="C15" s="146">
        <v>1807</v>
      </c>
      <c r="D15" s="146">
        <f t="shared" si="1"/>
        <v>12223</v>
      </c>
      <c r="E15" s="160"/>
      <c r="F15" s="146"/>
      <c r="G15" s="146"/>
      <c r="H15" s="146"/>
      <c r="J15" s="138"/>
    </row>
    <row r="16" s="134" customFormat="1" ht="23.5" customHeight="1" spans="1:10">
      <c r="A16" s="187" t="s">
        <v>63</v>
      </c>
      <c r="B16" s="146">
        <v>12089</v>
      </c>
      <c r="C16" s="146"/>
      <c r="D16" s="146">
        <f t="shared" si="1"/>
        <v>12089</v>
      </c>
      <c r="E16" s="160"/>
      <c r="F16" s="146"/>
      <c r="G16" s="146"/>
      <c r="H16" s="146"/>
      <c r="J16" s="138"/>
    </row>
    <row r="17" s="134" customFormat="1" ht="23.5" customHeight="1" spans="1:8">
      <c r="A17" s="186" t="s">
        <v>64</v>
      </c>
      <c r="B17" s="151">
        <v>45474</v>
      </c>
      <c r="C17" s="151"/>
      <c r="D17" s="151">
        <f t="shared" si="1"/>
        <v>45474</v>
      </c>
      <c r="E17" s="144"/>
      <c r="F17" s="151"/>
      <c r="G17" s="151"/>
      <c r="H17" s="151">
        <f>F17+G17</f>
        <v>0</v>
      </c>
    </row>
    <row r="18" s="134" customFormat="1" ht="23.5" customHeight="1" spans="1:8">
      <c r="A18" s="158" t="s">
        <v>65</v>
      </c>
      <c r="B18" s="151"/>
      <c r="C18" s="151">
        <v>56285</v>
      </c>
      <c r="D18" s="151">
        <f t="shared" si="1"/>
        <v>56285</v>
      </c>
      <c r="E18" s="144"/>
      <c r="F18" s="151"/>
      <c r="G18" s="151"/>
      <c r="H18" s="151"/>
    </row>
    <row r="19" s="134" customFormat="1" ht="23.5" customHeight="1" spans="1:8">
      <c r="A19" s="185" t="s">
        <v>66</v>
      </c>
      <c r="B19" s="151"/>
      <c r="C19" s="151">
        <v>12107</v>
      </c>
      <c r="D19" s="151">
        <f t="shared" si="1"/>
        <v>12107</v>
      </c>
      <c r="E19" s="158"/>
      <c r="F19" s="146"/>
      <c r="G19" s="151"/>
      <c r="H19" s="151"/>
    </row>
    <row r="20" s="134" customFormat="1" ht="23.5" customHeight="1" spans="1:8">
      <c r="A20" s="145" t="s">
        <v>67</v>
      </c>
      <c r="B20" s="146"/>
      <c r="C20" s="146">
        <v>12107</v>
      </c>
      <c r="D20" s="146">
        <v>12107</v>
      </c>
      <c r="E20" s="153"/>
      <c r="F20" s="146"/>
      <c r="G20" s="146"/>
      <c r="H20" s="146"/>
    </row>
    <row r="21" s="134" customFormat="1" ht="23.5" customHeight="1" spans="1:8">
      <c r="A21" s="185" t="s">
        <v>68</v>
      </c>
      <c r="B21" s="151"/>
      <c r="C21" s="151">
        <v>5200</v>
      </c>
      <c r="D21" s="151">
        <f>B21+C21</f>
        <v>5200</v>
      </c>
      <c r="E21" s="144"/>
      <c r="F21" s="146"/>
      <c r="G21" s="146"/>
      <c r="H21" s="146"/>
    </row>
    <row r="22" s="134" customFormat="1" ht="23.5" customHeight="1" spans="1:8">
      <c r="A22" s="144" t="s">
        <v>69</v>
      </c>
      <c r="B22" s="151">
        <f>B6+B7+B18+B19</f>
        <v>198060</v>
      </c>
      <c r="C22" s="151">
        <f>C6+C7+C18+C19+C21</f>
        <v>83939</v>
      </c>
      <c r="D22" s="151">
        <f>D6+D7+D18+D19+D21</f>
        <v>281999</v>
      </c>
      <c r="E22" s="144" t="s">
        <v>70</v>
      </c>
      <c r="F22" s="151">
        <f>F6+F7+F9</f>
        <v>198060</v>
      </c>
      <c r="G22" s="151">
        <f>G6+G7+G9</f>
        <v>81042</v>
      </c>
      <c r="H22" s="151">
        <f>H6+H7+H9+H10</f>
        <v>281999</v>
      </c>
    </row>
  </sheetData>
  <mergeCells count="4">
    <mergeCell ref="A2:H2"/>
    <mergeCell ref="G3:H3"/>
    <mergeCell ref="A4:D4"/>
    <mergeCell ref="E4:H4"/>
  </mergeCells>
  <printOptions horizontalCentered="1" verticalCentered="1"/>
  <pageMargins left="0.393055555555556" right="0.432638888888889" top="0.314583333333333" bottom="0.66875" header="0.354166666666667" footer="0.393055555555556"/>
  <pageSetup paperSize="9" scale="95"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29"/>
  <sheetViews>
    <sheetView showZeros="0" topLeftCell="A9" workbookViewId="0">
      <selection activeCell="I27" sqref="I27"/>
    </sheetView>
  </sheetViews>
  <sheetFormatPr defaultColWidth="9" defaultRowHeight="14.25" outlineLevelCol="7"/>
  <cols>
    <col min="1" max="1" width="7" style="172" customWidth="1"/>
    <col min="2" max="2" width="47.9833333333333" style="37" customWidth="1"/>
    <col min="3" max="3" width="15.25" style="172" customWidth="1"/>
    <col min="4" max="4" width="15.25" style="37" customWidth="1"/>
    <col min="5" max="6" width="15.8833333333333" style="172" customWidth="1"/>
    <col min="7" max="7" width="13.3833333333333" style="172" customWidth="1"/>
    <col min="8" max="8" width="9.40833333333333" style="37" customWidth="1"/>
    <col min="9" max="16384" width="9" style="37"/>
  </cols>
  <sheetData>
    <row r="1" ht="19" customHeight="1" spans="1:8">
      <c r="A1" s="173" t="s">
        <v>71</v>
      </c>
      <c r="B1" s="173"/>
      <c r="C1" s="173"/>
      <c r="D1" s="173"/>
      <c r="E1" s="173"/>
      <c r="F1" s="173"/>
      <c r="G1" s="173"/>
      <c r="H1" s="173"/>
    </row>
    <row r="2" ht="25" customHeight="1" spans="1:8">
      <c r="B2" s="41" t="s">
        <v>72</v>
      </c>
      <c r="C2" s="41"/>
      <c r="D2" s="41"/>
      <c r="E2" s="41"/>
      <c r="F2" s="41"/>
      <c r="G2" s="41"/>
      <c r="H2" s="41"/>
    </row>
    <row r="3" ht="15.75" customHeight="1" spans="1:8">
      <c r="B3" s="174" t="s">
        <v>2</v>
      </c>
      <c r="C3" s="45"/>
      <c r="D3" s="174"/>
      <c r="E3" s="45"/>
      <c r="F3" s="45"/>
      <c r="G3" s="45"/>
      <c r="H3" s="174"/>
    </row>
    <row r="4" s="169" customFormat="1" ht="21" customHeight="1" spans="1:8">
      <c r="A4" s="175" t="s">
        <v>3</v>
      </c>
      <c r="B4" s="48" t="s">
        <v>4</v>
      </c>
      <c r="C4" s="48" t="s">
        <v>5</v>
      </c>
      <c r="D4" s="176" t="s">
        <v>6</v>
      </c>
      <c r="E4" s="176"/>
      <c r="F4" s="176"/>
      <c r="G4" s="50" t="s">
        <v>7</v>
      </c>
      <c r="H4" s="48" t="s">
        <v>8</v>
      </c>
    </row>
    <row r="5" s="169" customFormat="1" ht="21" customHeight="1" spans="1:8">
      <c r="A5" s="177"/>
      <c r="B5" s="48"/>
      <c r="C5" s="48"/>
      <c r="D5" s="48" t="s">
        <v>9</v>
      </c>
      <c r="E5" s="48" t="s">
        <v>73</v>
      </c>
      <c r="F5" s="50" t="s">
        <v>12</v>
      </c>
      <c r="G5" s="48"/>
      <c r="H5" s="48"/>
    </row>
    <row r="6" s="35" customFormat="1" ht="18" customHeight="1" spans="1:8">
      <c r="A6" s="48">
        <v>212</v>
      </c>
      <c r="B6" s="178" t="s">
        <v>22</v>
      </c>
      <c r="C6" s="179">
        <f>C7+C8+C9+C10+C11+C12</f>
        <v>3965</v>
      </c>
      <c r="D6" s="179">
        <f>E6+F6</f>
        <v>4748</v>
      </c>
      <c r="E6" s="179">
        <f>E7+E8+E9+E10+E11+E12</f>
        <v>0</v>
      </c>
      <c r="F6" s="179">
        <f>F7+F8+F9+F10+F11+F12</f>
        <v>4748</v>
      </c>
      <c r="G6" s="48">
        <f>C6+D6</f>
        <v>8713</v>
      </c>
      <c r="H6" s="77"/>
    </row>
    <row r="7" s="37" customFormat="1" ht="18" customHeight="1" spans="1:8">
      <c r="A7" s="87">
        <v>21208</v>
      </c>
      <c r="B7" s="90" t="s">
        <v>74</v>
      </c>
      <c r="C7" s="180">
        <v>2000</v>
      </c>
      <c r="D7" s="180">
        <f t="shared" ref="D7:D20" si="0">E7+F7</f>
        <v>15</v>
      </c>
      <c r="E7" s="180"/>
      <c r="F7" s="180">
        <v>15</v>
      </c>
      <c r="G7" s="87">
        <f t="shared" ref="G7:G27" si="1">C7+D7</f>
        <v>2015</v>
      </c>
      <c r="H7" s="54"/>
    </row>
    <row r="8" s="37" customFormat="1" ht="18" customHeight="1" spans="1:8">
      <c r="A8" s="87">
        <v>21210</v>
      </c>
      <c r="B8" s="90" t="s">
        <v>75</v>
      </c>
      <c r="C8" s="180"/>
      <c r="D8" s="179">
        <f t="shared" si="0"/>
        <v>0</v>
      </c>
      <c r="E8" s="180"/>
      <c r="F8" s="180"/>
      <c r="G8" s="87">
        <f t="shared" si="1"/>
        <v>0</v>
      </c>
      <c r="H8" s="54"/>
    </row>
    <row r="9" s="37" customFormat="1" ht="18" customHeight="1" spans="1:8">
      <c r="A9" s="87">
        <v>21211</v>
      </c>
      <c r="B9" s="90" t="s">
        <v>76</v>
      </c>
      <c r="C9" s="180"/>
      <c r="D9" s="179">
        <f t="shared" si="0"/>
        <v>0</v>
      </c>
      <c r="E9" s="180"/>
      <c r="F9" s="180"/>
      <c r="G9" s="87">
        <f t="shared" si="1"/>
        <v>0</v>
      </c>
      <c r="H9" s="54"/>
    </row>
    <row r="10" s="37" customFormat="1" ht="18" customHeight="1" spans="1:8">
      <c r="A10" s="87">
        <v>21213</v>
      </c>
      <c r="B10" s="90" t="s">
        <v>77</v>
      </c>
      <c r="C10" s="180">
        <v>1600</v>
      </c>
      <c r="D10" s="179">
        <f t="shared" si="0"/>
        <v>0</v>
      </c>
      <c r="E10" s="87"/>
      <c r="F10" s="87"/>
      <c r="G10" s="87">
        <f t="shared" si="1"/>
        <v>1600</v>
      </c>
      <c r="H10" s="54"/>
    </row>
    <row r="11" s="37" customFormat="1" ht="18" customHeight="1" spans="1:8">
      <c r="A11" s="87">
        <v>21214</v>
      </c>
      <c r="B11" s="90" t="s">
        <v>78</v>
      </c>
      <c r="C11" s="180">
        <v>365</v>
      </c>
      <c r="D11" s="179">
        <f t="shared" si="0"/>
        <v>0</v>
      </c>
      <c r="E11" s="87"/>
      <c r="F11" s="87"/>
      <c r="G11" s="87">
        <f t="shared" si="1"/>
        <v>365</v>
      </c>
      <c r="H11" s="54"/>
    </row>
    <row r="12" s="37" customFormat="1" ht="18" customHeight="1" spans="1:8">
      <c r="A12" s="87">
        <v>21298</v>
      </c>
      <c r="B12" s="90" t="s">
        <v>79</v>
      </c>
      <c r="C12" s="180"/>
      <c r="D12" s="180">
        <f t="shared" si="0"/>
        <v>4733</v>
      </c>
      <c r="E12" s="87"/>
      <c r="F12" s="87">
        <v>4733</v>
      </c>
      <c r="G12" s="87">
        <f t="shared" si="1"/>
        <v>4733</v>
      </c>
      <c r="H12" s="54"/>
    </row>
    <row r="13" s="170" customFormat="1" ht="18" customHeight="1" spans="1:8">
      <c r="A13" s="48">
        <v>213</v>
      </c>
      <c r="B13" s="178" t="s">
        <v>23</v>
      </c>
      <c r="C13" s="179">
        <f>C14</f>
        <v>283</v>
      </c>
      <c r="D13" s="179">
        <f t="shared" si="0"/>
        <v>1808</v>
      </c>
      <c r="E13" s="48"/>
      <c r="F13" s="48">
        <f>F14</f>
        <v>1808</v>
      </c>
      <c r="G13" s="48">
        <f t="shared" si="1"/>
        <v>2091</v>
      </c>
      <c r="H13" s="77"/>
    </row>
    <row r="14" s="171" customFormat="1" ht="18" customHeight="1" spans="1:8">
      <c r="A14" s="87">
        <v>21372</v>
      </c>
      <c r="B14" s="90" t="s">
        <v>80</v>
      </c>
      <c r="C14" s="180">
        <v>283</v>
      </c>
      <c r="D14" s="180">
        <f t="shared" si="0"/>
        <v>1808</v>
      </c>
      <c r="E14" s="87"/>
      <c r="F14" s="87">
        <v>1808</v>
      </c>
      <c r="G14" s="87">
        <f t="shared" si="1"/>
        <v>2091</v>
      </c>
      <c r="H14" s="54"/>
    </row>
    <row r="15" s="170" customFormat="1" ht="18" customHeight="1" spans="1:8">
      <c r="A15" s="48">
        <v>214</v>
      </c>
      <c r="B15" s="178" t="s">
        <v>24</v>
      </c>
      <c r="C15" s="179"/>
      <c r="D15" s="179">
        <f t="shared" si="0"/>
        <v>0</v>
      </c>
      <c r="E15" s="48"/>
      <c r="F15" s="48"/>
      <c r="G15" s="87">
        <f t="shared" si="1"/>
        <v>0</v>
      </c>
      <c r="H15" s="77"/>
    </row>
    <row r="16" s="170" customFormat="1" ht="18" customHeight="1" spans="1:8">
      <c r="A16" s="48">
        <v>215</v>
      </c>
      <c r="B16" s="178" t="s">
        <v>81</v>
      </c>
      <c r="C16" s="179"/>
      <c r="D16" s="179">
        <f t="shared" si="0"/>
        <v>0</v>
      </c>
      <c r="E16" s="48"/>
      <c r="F16" s="48"/>
      <c r="G16" s="87">
        <f t="shared" si="1"/>
        <v>0</v>
      </c>
      <c r="H16" s="77"/>
    </row>
    <row r="17" s="170" customFormat="1" ht="18" customHeight="1" spans="1:8">
      <c r="A17" s="48">
        <v>217</v>
      </c>
      <c r="B17" s="178" t="s">
        <v>27</v>
      </c>
      <c r="C17" s="179"/>
      <c r="D17" s="179">
        <f t="shared" si="0"/>
        <v>0</v>
      </c>
      <c r="E17" s="48"/>
      <c r="F17" s="48"/>
      <c r="G17" s="87">
        <f t="shared" si="1"/>
        <v>0</v>
      </c>
      <c r="H17" s="77"/>
    </row>
    <row r="18" s="35" customFormat="1" ht="18" customHeight="1" spans="1:8">
      <c r="A18" s="48">
        <v>229</v>
      </c>
      <c r="B18" s="178" t="s">
        <v>33</v>
      </c>
      <c r="C18" s="179">
        <f>C19+C20</f>
        <v>1410</v>
      </c>
      <c r="D18" s="179">
        <f t="shared" si="0"/>
        <v>41751</v>
      </c>
      <c r="E18" s="179">
        <f>E19</f>
        <v>25594</v>
      </c>
      <c r="F18" s="179">
        <f>F19+F20</f>
        <v>16157</v>
      </c>
      <c r="G18" s="48">
        <f t="shared" si="1"/>
        <v>43161</v>
      </c>
      <c r="H18" s="77"/>
    </row>
    <row r="19" s="37" customFormat="1" ht="18" customHeight="1" spans="1:8">
      <c r="A19" s="87">
        <v>22904</v>
      </c>
      <c r="B19" s="90" t="s">
        <v>82</v>
      </c>
      <c r="C19" s="180">
        <v>1350</v>
      </c>
      <c r="D19" s="180">
        <f t="shared" si="0"/>
        <v>41115</v>
      </c>
      <c r="E19" s="87">
        <f>13000+4714+7880</f>
        <v>25594</v>
      </c>
      <c r="F19" s="87">
        <v>15521</v>
      </c>
      <c r="G19" s="87">
        <f t="shared" si="1"/>
        <v>42465</v>
      </c>
      <c r="H19" s="54"/>
    </row>
    <row r="20" s="171" customFormat="1" ht="18" customHeight="1" spans="1:8">
      <c r="A20" s="87">
        <v>22960</v>
      </c>
      <c r="B20" s="90" t="s">
        <v>83</v>
      </c>
      <c r="C20" s="180">
        <v>60</v>
      </c>
      <c r="D20" s="180">
        <f t="shared" si="0"/>
        <v>636</v>
      </c>
      <c r="E20" s="87"/>
      <c r="F20" s="87">
        <v>636</v>
      </c>
      <c r="G20" s="87">
        <f t="shared" si="1"/>
        <v>696</v>
      </c>
      <c r="H20" s="54"/>
    </row>
    <row r="21" s="35" customFormat="1" ht="18" customHeight="1" spans="1:8">
      <c r="A21" s="48">
        <v>230</v>
      </c>
      <c r="B21" s="178" t="s">
        <v>37</v>
      </c>
      <c r="C21" s="179">
        <f>C22</f>
        <v>0</v>
      </c>
      <c r="D21" s="179">
        <f>D22</f>
        <v>0</v>
      </c>
      <c r="E21" s="179">
        <f>E22</f>
        <v>0</v>
      </c>
      <c r="F21" s="179">
        <f>F22</f>
        <v>0</v>
      </c>
      <c r="G21" s="87">
        <f t="shared" si="1"/>
        <v>0</v>
      </c>
      <c r="H21" s="77"/>
    </row>
    <row r="22" s="37" customFormat="1" ht="18" customHeight="1" spans="1:8">
      <c r="A22" s="87">
        <v>23004</v>
      </c>
      <c r="B22" s="90" t="s">
        <v>84</v>
      </c>
      <c r="C22" s="180"/>
      <c r="D22" s="181"/>
      <c r="E22" s="87"/>
      <c r="F22" s="87"/>
      <c r="G22" s="87">
        <f t="shared" si="1"/>
        <v>0</v>
      </c>
      <c r="H22" s="54"/>
    </row>
    <row r="23" s="37" customFormat="1" ht="18" customHeight="1" spans="1:8">
      <c r="A23" s="87">
        <v>23011</v>
      </c>
      <c r="B23" s="90" t="s">
        <v>85</v>
      </c>
      <c r="C23" s="180"/>
      <c r="D23" s="181"/>
      <c r="E23" s="87"/>
      <c r="F23" s="87"/>
      <c r="G23" s="87"/>
      <c r="H23" s="54"/>
    </row>
    <row r="24" s="35" customFormat="1" ht="18" customHeight="1" spans="1:8">
      <c r="A24" s="48">
        <v>231</v>
      </c>
      <c r="B24" s="178" t="s">
        <v>86</v>
      </c>
      <c r="C24" s="179">
        <f>C25</f>
        <v>0</v>
      </c>
      <c r="D24" s="179">
        <f>E24+F24</f>
        <v>25677</v>
      </c>
      <c r="E24" s="179">
        <f>E25</f>
        <v>25677</v>
      </c>
      <c r="F24" s="179">
        <f>F25</f>
        <v>0</v>
      </c>
      <c r="G24" s="48">
        <f>C24+D24</f>
        <v>25677</v>
      </c>
      <c r="H24" s="77"/>
    </row>
    <row r="25" s="37" customFormat="1" ht="18" customHeight="1" spans="1:8">
      <c r="A25" s="87">
        <v>23104</v>
      </c>
      <c r="B25" s="90" t="s">
        <v>87</v>
      </c>
      <c r="C25" s="180"/>
      <c r="D25" s="180">
        <f>E25+F25</f>
        <v>25677</v>
      </c>
      <c r="E25" s="87">
        <v>25677</v>
      </c>
      <c r="F25" s="87"/>
      <c r="G25" s="87">
        <f>C25+D25</f>
        <v>25677</v>
      </c>
      <c r="H25" s="54"/>
    </row>
    <row r="26" s="35" customFormat="1" ht="18" customHeight="1" spans="1:8">
      <c r="A26" s="48">
        <v>232</v>
      </c>
      <c r="B26" s="178" t="s">
        <v>34</v>
      </c>
      <c r="C26" s="179">
        <f>C27</f>
        <v>3150</v>
      </c>
      <c r="D26" s="179">
        <f>D27</f>
        <v>0</v>
      </c>
      <c r="E26" s="179">
        <f>E27</f>
        <v>0</v>
      </c>
      <c r="F26" s="179">
        <f>F27</f>
        <v>0</v>
      </c>
      <c r="G26" s="48">
        <f>C26+D26</f>
        <v>3150</v>
      </c>
      <c r="H26" s="77"/>
    </row>
    <row r="27" s="37" customFormat="1" ht="18" customHeight="1" spans="1:8">
      <c r="A27" s="87">
        <v>23204</v>
      </c>
      <c r="B27" s="90" t="s">
        <v>88</v>
      </c>
      <c r="C27" s="180">
        <v>3150</v>
      </c>
      <c r="D27" s="181"/>
      <c r="E27" s="87"/>
      <c r="F27" s="87"/>
      <c r="G27" s="87">
        <f>C27+D27</f>
        <v>3150</v>
      </c>
      <c r="H27" s="54"/>
    </row>
    <row r="28" s="35" customFormat="1" ht="18" customHeight="1" spans="1:8">
      <c r="A28" s="48"/>
      <c r="B28" s="179" t="s">
        <v>40</v>
      </c>
      <c r="C28" s="179">
        <f>C6+C13+C15+C16+C17+C18+C21+C24+C26</f>
        <v>8808</v>
      </c>
      <c r="D28" s="179">
        <f>D6+D13+D15+D16+D17+D18+D21+D24+D26</f>
        <v>73984</v>
      </c>
      <c r="E28" s="179">
        <f>E6+E13+E15+E16+E17+E18+E21+E24+E26</f>
        <v>51271</v>
      </c>
      <c r="F28" s="179">
        <f>F6+F13+F15+F16+F17+F18+F21+F24+F26</f>
        <v>22713</v>
      </c>
      <c r="G28" s="48">
        <f>C28+D28</f>
        <v>82792</v>
      </c>
      <c r="H28" s="77"/>
    </row>
    <row r="29" ht="18.75" customHeight="1" spans="1:8">
      <c r="B29" s="182"/>
      <c r="C29" s="183"/>
      <c r="D29" s="184"/>
      <c r="E29" s="183"/>
      <c r="F29" s="183"/>
      <c r="G29" s="183"/>
      <c r="H29" s="184"/>
    </row>
  </sheetData>
  <mergeCells count="10">
    <mergeCell ref="A1:H1"/>
    <mergeCell ref="B2:H2"/>
    <mergeCell ref="B3:H3"/>
    <mergeCell ref="D4:F4"/>
    <mergeCell ref="B29:H29"/>
    <mergeCell ref="A4:A5"/>
    <mergeCell ref="B4:B5"/>
    <mergeCell ref="C4:C5"/>
    <mergeCell ref="G4:G5"/>
    <mergeCell ref="H4:H5"/>
  </mergeCells>
  <printOptions horizontalCentered="1"/>
  <pageMargins left="0.354166666666667" right="0.354166666666667" top="0.432638888888889" bottom="0.550694444444444" header="0.354166666666667" footer="0.354166666666667"/>
  <pageSetup paperSize="9" fitToWidth="0" fitToHeight="0"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Zeros="0" tabSelected="1" topLeftCell="A9" workbookViewId="0">
      <selection activeCell="H17" sqref="H17"/>
    </sheetView>
  </sheetViews>
  <sheetFormatPr defaultColWidth="9" defaultRowHeight="24" customHeight="1" outlineLevelCol="7"/>
  <cols>
    <col min="1" max="1" width="26.5" style="156" customWidth="1"/>
    <col min="2" max="4" width="12.1333333333333" style="156" customWidth="1"/>
    <col min="5" max="5" width="37.5333333333333" style="156" customWidth="1"/>
    <col min="6" max="8" width="12.25" style="156" customWidth="1"/>
    <col min="9" max="16384" width="9" style="156"/>
  </cols>
  <sheetData>
    <row r="1" ht="18" customHeight="1" spans="1:8">
      <c r="A1" s="38" t="s">
        <v>89</v>
      </c>
    </row>
    <row r="2" s="154" customFormat="1" ht="25" customHeight="1" spans="1:8">
      <c r="A2" s="136" t="s">
        <v>90</v>
      </c>
      <c r="B2" s="137"/>
      <c r="C2" s="137"/>
      <c r="D2" s="137"/>
      <c r="E2" s="137"/>
      <c r="F2" s="137"/>
      <c r="G2" s="137"/>
      <c r="H2" s="137"/>
    </row>
    <row r="3" s="154" customFormat="1" ht="18" customHeight="1" spans="1:8">
      <c r="A3" s="138"/>
      <c r="B3" s="138"/>
      <c r="C3" s="138"/>
      <c r="D3" s="139"/>
      <c r="E3" s="139"/>
      <c r="F3" s="139"/>
      <c r="G3" s="139"/>
      <c r="H3" s="157" t="s">
        <v>2</v>
      </c>
    </row>
    <row r="4" s="155" customFormat="1" ht="28" customHeight="1" spans="1:8">
      <c r="A4" s="143" t="s">
        <v>43</v>
      </c>
      <c r="B4" s="143"/>
      <c r="C4" s="143"/>
      <c r="D4" s="143"/>
      <c r="E4" s="143" t="s">
        <v>44</v>
      </c>
      <c r="F4" s="143"/>
      <c r="G4" s="143"/>
      <c r="H4" s="143"/>
    </row>
    <row r="5" s="155" customFormat="1" ht="28" customHeight="1" spans="1:8">
      <c r="A5" s="144" t="s">
        <v>45</v>
      </c>
      <c r="B5" s="144" t="s">
        <v>46</v>
      </c>
      <c r="C5" s="144" t="s">
        <v>6</v>
      </c>
      <c r="D5" s="144" t="s">
        <v>47</v>
      </c>
      <c r="E5" s="144" t="s">
        <v>45</v>
      </c>
      <c r="F5" s="144" t="s">
        <v>46</v>
      </c>
      <c r="G5" s="144" t="s">
        <v>6</v>
      </c>
      <c r="H5" s="144" t="s">
        <v>47</v>
      </c>
    </row>
    <row r="6" s="155" customFormat="1" ht="28" customHeight="1" spans="1:8">
      <c r="A6" s="158" t="s">
        <v>91</v>
      </c>
      <c r="B6" s="144">
        <f>B7+B8+B9</f>
        <v>6465</v>
      </c>
      <c r="C6" s="144">
        <f>C7+C8+C9</f>
        <v>0</v>
      </c>
      <c r="D6" s="144">
        <f t="shared" ref="D6:D11" si="0">B6+C6</f>
        <v>6465</v>
      </c>
      <c r="E6" s="153" t="s">
        <v>92</v>
      </c>
      <c r="F6" s="159">
        <v>2000</v>
      </c>
      <c r="G6" s="160">
        <v>15</v>
      </c>
      <c r="H6" s="160">
        <f t="shared" ref="H6:H11" si="1">F6+G6</f>
        <v>2015</v>
      </c>
    </row>
    <row r="7" s="154" customFormat="1" ht="28" customHeight="1" spans="1:8">
      <c r="A7" s="161" t="s">
        <v>93</v>
      </c>
      <c r="B7" s="159">
        <v>4500</v>
      </c>
      <c r="C7" s="159"/>
      <c r="D7" s="160">
        <f t="shared" si="0"/>
        <v>4500</v>
      </c>
      <c r="E7" s="162" t="s">
        <v>94</v>
      </c>
      <c r="F7" s="159">
        <v>1600</v>
      </c>
      <c r="G7" s="159"/>
      <c r="H7" s="160">
        <f t="shared" si="1"/>
        <v>1600</v>
      </c>
    </row>
    <row r="8" s="154" customFormat="1" ht="28" customHeight="1" spans="1:8">
      <c r="A8" s="161" t="s">
        <v>95</v>
      </c>
      <c r="B8" s="159">
        <v>1600</v>
      </c>
      <c r="C8" s="159"/>
      <c r="D8" s="160">
        <f t="shared" si="0"/>
        <v>1600</v>
      </c>
      <c r="E8" s="162" t="s">
        <v>96</v>
      </c>
      <c r="F8" s="159">
        <v>365</v>
      </c>
      <c r="G8" s="159"/>
      <c r="H8" s="160">
        <f t="shared" si="1"/>
        <v>365</v>
      </c>
    </row>
    <row r="9" s="154" customFormat="1" ht="28" customHeight="1" spans="1:8">
      <c r="A9" s="161" t="s">
        <v>97</v>
      </c>
      <c r="B9" s="159">
        <v>365</v>
      </c>
      <c r="C9" s="159"/>
      <c r="D9" s="160">
        <f t="shared" si="0"/>
        <v>365</v>
      </c>
      <c r="E9" s="162" t="s">
        <v>98</v>
      </c>
      <c r="F9" s="159"/>
      <c r="G9" s="159">
        <v>4733</v>
      </c>
      <c r="H9" s="160">
        <f t="shared" si="1"/>
        <v>4733</v>
      </c>
    </row>
    <row r="10" s="154" customFormat="1" ht="28" customHeight="1" spans="1:8">
      <c r="A10" s="163" t="s">
        <v>99</v>
      </c>
      <c r="B10" s="164">
        <f>B11</f>
        <v>2000</v>
      </c>
      <c r="C10" s="164">
        <f>C11</f>
        <v>0</v>
      </c>
      <c r="D10" s="144">
        <f t="shared" si="0"/>
        <v>2000</v>
      </c>
      <c r="E10" s="162" t="s">
        <v>80</v>
      </c>
      <c r="F10" s="159">
        <v>283</v>
      </c>
      <c r="G10" s="159">
        <v>1808</v>
      </c>
      <c r="H10" s="160">
        <f t="shared" si="1"/>
        <v>2091</v>
      </c>
    </row>
    <row r="11" s="154" customFormat="1" ht="42" customHeight="1" spans="1:8">
      <c r="A11" s="161" t="s">
        <v>100</v>
      </c>
      <c r="B11" s="159">
        <v>2000</v>
      </c>
      <c r="C11" s="159"/>
      <c r="D11" s="160">
        <f t="shared" si="0"/>
        <v>2000</v>
      </c>
      <c r="E11" s="161" t="s">
        <v>101</v>
      </c>
      <c r="F11" s="159">
        <v>1350</v>
      </c>
      <c r="G11" s="159">
        <v>41115</v>
      </c>
      <c r="H11" s="160">
        <f t="shared" si="1"/>
        <v>42465</v>
      </c>
    </row>
    <row r="12" s="154" customFormat="1" ht="21" customHeight="1" spans="1:8">
      <c r="A12" s="161"/>
      <c r="B12" s="159"/>
      <c r="C12" s="159"/>
      <c r="D12" s="160"/>
      <c r="E12" s="161" t="s">
        <v>102</v>
      </c>
      <c r="F12" s="159">
        <v>60</v>
      </c>
      <c r="G12" s="159">
        <v>636</v>
      </c>
      <c r="H12" s="160">
        <v>696</v>
      </c>
    </row>
    <row r="13" s="154" customFormat="1" ht="21" customHeight="1" spans="1:8">
      <c r="A13" s="161"/>
      <c r="B13" s="159"/>
      <c r="C13" s="159"/>
      <c r="D13" s="160"/>
      <c r="E13" s="161" t="s">
        <v>103</v>
      </c>
      <c r="F13" s="159">
        <v>3150</v>
      </c>
      <c r="G13" s="159"/>
      <c r="H13" s="160">
        <v>3150</v>
      </c>
    </row>
    <row r="14" s="154" customFormat="1" ht="21" customHeight="1" spans="1:8">
      <c r="A14" s="50" t="s">
        <v>104</v>
      </c>
      <c r="B14" s="164">
        <f>B6+B10</f>
        <v>8465</v>
      </c>
      <c r="C14" s="164">
        <f>C6+C10</f>
        <v>0</v>
      </c>
      <c r="D14" s="144">
        <f t="shared" ref="D14:D21" si="2">B14+C14</f>
        <v>8465</v>
      </c>
      <c r="E14" s="50" t="s">
        <v>36</v>
      </c>
      <c r="F14" s="164">
        <f>SUM(F6:F13)</f>
        <v>8808</v>
      </c>
      <c r="G14" s="164">
        <f>SUM(G6:G13)</f>
        <v>48307</v>
      </c>
      <c r="H14" s="164">
        <f>SUM(H6:H13)</f>
        <v>57115</v>
      </c>
    </row>
    <row r="15" s="154" customFormat="1" ht="21" customHeight="1" spans="1:8">
      <c r="A15" s="165" t="s">
        <v>105</v>
      </c>
      <c r="B15" s="164">
        <f>B16+B17+B18</f>
        <v>343</v>
      </c>
      <c r="C15" s="164">
        <f>C16+C17+C18</f>
        <v>22713</v>
      </c>
      <c r="D15" s="144">
        <f t="shared" si="2"/>
        <v>23056</v>
      </c>
      <c r="E15" s="165"/>
      <c r="F15" s="164"/>
      <c r="G15" s="159"/>
      <c r="H15" s="144"/>
    </row>
    <row r="16" s="154" customFormat="1" ht="21" customHeight="1" spans="1:8">
      <c r="A16" s="162" t="s">
        <v>106</v>
      </c>
      <c r="B16" s="159">
        <v>343</v>
      </c>
      <c r="C16" s="159"/>
      <c r="D16" s="160">
        <f t="shared" si="2"/>
        <v>343</v>
      </c>
      <c r="E16" s="162"/>
      <c r="F16" s="159"/>
      <c r="G16" s="159"/>
      <c r="H16" s="160"/>
    </row>
    <row r="17" s="154" customFormat="1" ht="21" customHeight="1" spans="1:8">
      <c r="A17" s="161" t="s">
        <v>107</v>
      </c>
      <c r="B17" s="159"/>
      <c r="C17" s="159">
        <v>22713</v>
      </c>
      <c r="D17" s="160">
        <f t="shared" si="2"/>
        <v>22713</v>
      </c>
      <c r="E17" s="166"/>
      <c r="F17" s="159"/>
      <c r="G17" s="159"/>
      <c r="H17" s="160">
        <f t="shared" ref="H16:H21" si="3">F17+G17</f>
        <v>0</v>
      </c>
    </row>
    <row r="18" s="154" customFormat="1" ht="21" customHeight="1" spans="1:8">
      <c r="A18" s="161" t="s">
        <v>108</v>
      </c>
      <c r="B18" s="159"/>
      <c r="C18" s="159"/>
      <c r="D18" s="144">
        <f t="shared" si="2"/>
        <v>0</v>
      </c>
      <c r="E18" s="166"/>
      <c r="F18" s="159"/>
      <c r="G18" s="159"/>
      <c r="H18" s="160">
        <f t="shared" si="3"/>
        <v>0</v>
      </c>
    </row>
    <row r="19" s="154" customFormat="1" ht="21" customHeight="1" spans="1:8">
      <c r="A19" s="163" t="s">
        <v>66</v>
      </c>
      <c r="B19" s="164"/>
      <c r="C19" s="164">
        <f>C20</f>
        <v>51271</v>
      </c>
      <c r="D19" s="144">
        <f t="shared" si="2"/>
        <v>51271</v>
      </c>
      <c r="E19" s="165" t="s">
        <v>86</v>
      </c>
      <c r="F19" s="164">
        <f>F20</f>
        <v>0</v>
      </c>
      <c r="G19" s="164">
        <f>G20</f>
        <v>25677</v>
      </c>
      <c r="H19" s="144">
        <f t="shared" si="3"/>
        <v>25677</v>
      </c>
    </row>
    <row r="20" s="154" customFormat="1" ht="21" customHeight="1" spans="1:8">
      <c r="A20" s="167" t="s">
        <v>109</v>
      </c>
      <c r="B20" s="159"/>
      <c r="C20" s="159">
        <v>51271</v>
      </c>
      <c r="D20" s="160">
        <f t="shared" si="2"/>
        <v>51271</v>
      </c>
      <c r="E20" s="162" t="s">
        <v>110</v>
      </c>
      <c r="F20" s="159"/>
      <c r="G20" s="159">
        <v>25677</v>
      </c>
      <c r="H20" s="160">
        <f t="shared" si="3"/>
        <v>25677</v>
      </c>
    </row>
    <row r="21" s="154" customFormat="1" ht="21" customHeight="1" spans="1:8">
      <c r="A21" s="168" t="s">
        <v>111</v>
      </c>
      <c r="B21" s="164">
        <f>B14+B15+B19</f>
        <v>8808</v>
      </c>
      <c r="C21" s="164">
        <f>C14+C15+C19</f>
        <v>73984</v>
      </c>
      <c r="D21" s="144">
        <f t="shared" si="2"/>
        <v>82792</v>
      </c>
      <c r="E21" s="168" t="s">
        <v>112</v>
      </c>
      <c r="F21" s="164">
        <f>F14+F15+F19</f>
        <v>8808</v>
      </c>
      <c r="G21" s="164">
        <f>G14+G15+G19</f>
        <v>73984</v>
      </c>
      <c r="H21" s="144">
        <f t="shared" si="3"/>
        <v>82792</v>
      </c>
    </row>
  </sheetData>
  <mergeCells count="3">
    <mergeCell ref="A2:H2"/>
    <mergeCell ref="A4:D4"/>
    <mergeCell ref="E4:H4"/>
  </mergeCells>
  <pageMargins left="0.550694444444444" right="0.511805555555556" top="0.590277777777778" bottom="0.708333333333333" header="0.511805555555556" footer="0.354166666666667"/>
  <pageSetup paperSize="9"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zoomScale="85" zoomScaleNormal="85" workbookViewId="0">
      <selection activeCell="J10" sqref="J10"/>
    </sheetView>
  </sheetViews>
  <sheetFormatPr defaultColWidth="12.1833333333333" defaultRowHeight="27" customHeight="1"/>
  <cols>
    <col min="1" max="1" width="27.8833333333333" style="133" customWidth="1"/>
    <col min="2" max="4" width="12.1333333333333" style="133" customWidth="1"/>
    <col min="5" max="5" width="33.3833333333333" style="133" customWidth="1"/>
    <col min="6" max="8" width="12.1333333333333" style="133" customWidth="1"/>
    <col min="9" max="252" width="12.1833333333333" style="133" customWidth="1"/>
    <col min="253" max="16384" width="12.1833333333333" style="133"/>
  </cols>
  <sheetData>
    <row r="1" s="133" customFormat="1" ht="21" customHeight="1" spans="1:10">
      <c r="A1" s="135" t="s">
        <v>113</v>
      </c>
    </row>
    <row r="2" s="134" customFormat="1" ht="26" customHeight="1" spans="1:10">
      <c r="A2" s="136" t="s">
        <v>114</v>
      </c>
      <c r="B2" s="137"/>
      <c r="C2" s="137"/>
      <c r="D2" s="137"/>
      <c r="E2" s="137"/>
      <c r="F2" s="137"/>
      <c r="G2" s="137"/>
      <c r="H2" s="137"/>
    </row>
    <row r="3" s="134" customFormat="1" ht="20" customHeight="1" spans="1:10">
      <c r="A3" s="138"/>
      <c r="B3" s="138"/>
      <c r="C3" s="138"/>
      <c r="D3" s="139"/>
      <c r="E3" s="139"/>
      <c r="F3" s="139"/>
      <c r="G3" s="140" t="s">
        <v>2</v>
      </c>
      <c r="H3" s="140"/>
    </row>
    <row r="4" s="134" customFormat="1" ht="32" customHeight="1" spans="1:10">
      <c r="A4" s="141" t="s">
        <v>43</v>
      </c>
      <c r="B4" s="142"/>
      <c r="C4" s="142"/>
      <c r="D4" s="142"/>
      <c r="E4" s="143" t="s">
        <v>44</v>
      </c>
      <c r="F4" s="143"/>
      <c r="G4" s="143"/>
      <c r="H4" s="143"/>
    </row>
    <row r="5" s="134" customFormat="1" ht="32" customHeight="1" spans="1:10">
      <c r="A5" s="144" t="s">
        <v>45</v>
      </c>
      <c r="B5" s="144" t="s">
        <v>46</v>
      </c>
      <c r="C5" s="144" t="s">
        <v>6</v>
      </c>
      <c r="D5" s="144" t="s">
        <v>47</v>
      </c>
      <c r="E5" s="144" t="s">
        <v>45</v>
      </c>
      <c r="F5" s="144" t="s">
        <v>46</v>
      </c>
      <c r="G5" s="144" t="s">
        <v>6</v>
      </c>
      <c r="H5" s="144" t="s">
        <v>47</v>
      </c>
    </row>
    <row r="6" s="134" customFormat="1" ht="32" customHeight="1" spans="1:10">
      <c r="A6" s="145" t="s">
        <v>115</v>
      </c>
      <c r="B6" s="146"/>
      <c r="C6" s="146"/>
      <c r="D6" s="146"/>
      <c r="E6" s="147" t="s">
        <v>116</v>
      </c>
      <c r="F6" s="148"/>
      <c r="G6" s="148"/>
      <c r="H6" s="148"/>
    </row>
    <row r="7" s="134" customFormat="1" ht="32" customHeight="1" spans="1:10">
      <c r="A7" s="145" t="s">
        <v>117</v>
      </c>
      <c r="B7" s="146"/>
      <c r="C7" s="146"/>
      <c r="D7" s="146"/>
      <c r="E7" s="149" t="s">
        <v>118</v>
      </c>
      <c r="F7" s="150"/>
      <c r="G7" s="150"/>
      <c r="H7" s="150"/>
    </row>
    <row r="8" s="134" customFormat="1" ht="32" customHeight="1" spans="1:10">
      <c r="A8" s="145" t="s">
        <v>119</v>
      </c>
      <c r="B8" s="151"/>
      <c r="C8" s="151"/>
      <c r="D8" s="146"/>
      <c r="E8" s="149" t="s">
        <v>120</v>
      </c>
      <c r="F8" s="148"/>
      <c r="G8" s="148"/>
      <c r="H8" s="148"/>
    </row>
    <row r="9" s="134" customFormat="1" ht="32" customHeight="1" spans="1:10">
      <c r="A9" s="145" t="s">
        <v>121</v>
      </c>
      <c r="B9" s="151"/>
      <c r="C9" s="151"/>
      <c r="D9" s="146"/>
      <c r="E9" s="149" t="s">
        <v>122</v>
      </c>
      <c r="F9" s="148"/>
      <c r="G9" s="148"/>
      <c r="H9" s="148"/>
      <c r="J9" s="138"/>
    </row>
    <row r="10" s="134" customFormat="1" ht="32" customHeight="1" spans="1:10">
      <c r="A10" s="145" t="s">
        <v>123</v>
      </c>
      <c r="B10" s="146">
        <v>500</v>
      </c>
      <c r="C10" s="146">
        <v>500</v>
      </c>
      <c r="D10" s="146">
        <f t="shared" ref="D10:D13" si="0">B10+C10</f>
        <v>1000</v>
      </c>
      <c r="E10" s="149" t="s">
        <v>124</v>
      </c>
      <c r="F10" s="146">
        <v>500</v>
      </c>
      <c r="G10" s="146">
        <v>500</v>
      </c>
      <c r="H10" s="146">
        <f>F10+G10</f>
        <v>1000</v>
      </c>
      <c r="J10" s="138"/>
    </row>
    <row r="11" s="134" customFormat="1" ht="32" customHeight="1" spans="1:10">
      <c r="A11" s="144" t="s">
        <v>125</v>
      </c>
      <c r="B11" s="151">
        <f t="shared" ref="B11:H11" si="1">B6+B7+B8+B9+B10</f>
        <v>500</v>
      </c>
      <c r="C11" s="151">
        <f t="shared" si="1"/>
        <v>500</v>
      </c>
      <c r="D11" s="151">
        <f t="shared" si="0"/>
        <v>1000</v>
      </c>
      <c r="E11" s="122" t="s">
        <v>126</v>
      </c>
      <c r="F11" s="151">
        <f t="shared" si="1"/>
        <v>500</v>
      </c>
      <c r="G11" s="151">
        <f t="shared" si="1"/>
        <v>500</v>
      </c>
      <c r="H11" s="151">
        <f t="shared" si="1"/>
        <v>1000</v>
      </c>
      <c r="J11" s="138"/>
    </row>
    <row r="12" s="134" customFormat="1" ht="32" customHeight="1" spans="1:10">
      <c r="A12" s="145" t="s">
        <v>127</v>
      </c>
      <c r="B12" s="146"/>
      <c r="C12" s="146"/>
      <c r="D12" s="151"/>
      <c r="E12" s="152" t="s">
        <v>128</v>
      </c>
      <c r="F12" s="146"/>
      <c r="G12" s="146"/>
      <c r="H12" s="146"/>
      <c r="J12" s="138"/>
    </row>
    <row r="13" s="134" customFormat="1" ht="32" customHeight="1" spans="1:10">
      <c r="A13" s="145" t="s">
        <v>12</v>
      </c>
      <c r="B13" s="146"/>
      <c r="C13" s="146">
        <v>8</v>
      </c>
      <c r="D13" s="146">
        <f t="shared" si="0"/>
        <v>8</v>
      </c>
      <c r="E13" s="153" t="s">
        <v>129</v>
      </c>
      <c r="F13" s="146"/>
      <c r="G13" s="146"/>
      <c r="H13" s="146"/>
      <c r="J13" s="138"/>
    </row>
    <row r="14" s="134" customFormat="1" ht="32" customHeight="1" spans="1:10">
      <c r="A14" s="145"/>
      <c r="B14" s="146"/>
      <c r="C14" s="146"/>
      <c r="D14" s="151"/>
      <c r="E14" s="153" t="s">
        <v>130</v>
      </c>
      <c r="F14" s="146"/>
      <c r="G14" s="146">
        <v>8</v>
      </c>
      <c r="H14" s="146">
        <f>F14+G14</f>
        <v>8</v>
      </c>
      <c r="J14" s="138"/>
    </row>
    <row r="15" s="134" customFormat="1" ht="32" customHeight="1" spans="1:10">
      <c r="A15" s="144" t="s">
        <v>69</v>
      </c>
      <c r="B15" s="151">
        <f>B11+B12+B13</f>
        <v>500</v>
      </c>
      <c r="C15" s="151">
        <f>C11+C12+C13</f>
        <v>508</v>
      </c>
      <c r="D15" s="151">
        <f>B15+C15</f>
        <v>1008</v>
      </c>
      <c r="E15" s="144" t="s">
        <v>70</v>
      </c>
      <c r="F15" s="151">
        <f t="shared" ref="F15:H15" si="2">F11+F12+F13+F14</f>
        <v>500</v>
      </c>
      <c r="G15" s="151">
        <f t="shared" si="2"/>
        <v>508</v>
      </c>
      <c r="H15" s="151">
        <f t="shared" si="2"/>
        <v>1008</v>
      </c>
    </row>
  </sheetData>
  <mergeCells count="4">
    <mergeCell ref="A2:H2"/>
    <mergeCell ref="G3:H3"/>
    <mergeCell ref="A4:D4"/>
    <mergeCell ref="E4:H4"/>
  </mergeCells>
  <pageMargins left="0.511805555555556" right="0.511805555555556" top="0.786805555555556" bottom="0.629861111111111" header="0.5" footer="0.354166666666667"/>
  <pageSetup paperSize="9" fitToHeight="0" orientation="landscape"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20"/>
  <sheetViews>
    <sheetView topLeftCell="A5" workbookViewId="0">
      <selection activeCell="A2" sqref="A2:H2"/>
    </sheetView>
  </sheetViews>
  <sheetFormatPr defaultColWidth="9" defaultRowHeight="13.5" outlineLevelCol="7"/>
  <cols>
    <col min="1" max="1" width="34.55" style="109" customWidth="1"/>
    <col min="2" max="2" width="11.8916666666667" style="110" customWidth="1"/>
    <col min="3" max="3" width="10.7" style="110" customWidth="1"/>
    <col min="4" max="4" width="14.3166666666667" style="110" customWidth="1"/>
    <col min="5" max="5" width="34.1583333333333" style="110" customWidth="1"/>
    <col min="6" max="6" width="12.7666666666667" style="111" customWidth="1"/>
    <col min="7" max="7" width="13.0916666666667" style="111" customWidth="1"/>
    <col min="8" max="8" width="16.1333333333333" style="111" customWidth="1"/>
    <col min="9" max="16384" width="9" style="110"/>
  </cols>
  <sheetData>
    <row r="1" ht="28" customHeight="1" spans="1:8">
      <c r="A1" s="112" t="s">
        <v>131</v>
      </c>
    </row>
    <row r="2" ht="41" customHeight="1" spans="1:8">
      <c r="A2" s="113" t="s">
        <v>132</v>
      </c>
      <c r="B2" s="113"/>
      <c r="C2" s="113"/>
      <c r="D2" s="113"/>
      <c r="E2" s="113"/>
      <c r="F2" s="114"/>
      <c r="G2" s="114"/>
      <c r="H2" s="114"/>
    </row>
    <row r="3" ht="21" customHeight="1" spans="1:8">
      <c r="H3" s="115" t="s">
        <v>2</v>
      </c>
    </row>
    <row r="4" ht="25" customHeight="1" spans="1:8">
      <c r="A4" s="116" t="s">
        <v>43</v>
      </c>
      <c r="B4" s="117"/>
      <c r="C4" s="117"/>
      <c r="D4" s="118"/>
      <c r="E4" s="119" t="s">
        <v>44</v>
      </c>
      <c r="F4" s="120"/>
      <c r="G4" s="120"/>
      <c r="H4" s="121"/>
    </row>
    <row r="5" s="108" customFormat="1" ht="32" customHeight="1" spans="1:8">
      <c r="A5" s="122" t="s">
        <v>45</v>
      </c>
      <c r="B5" s="123" t="s">
        <v>133</v>
      </c>
      <c r="C5" s="123" t="s">
        <v>134</v>
      </c>
      <c r="D5" s="123" t="s">
        <v>47</v>
      </c>
      <c r="E5" s="123" t="s">
        <v>45</v>
      </c>
      <c r="F5" s="124" t="s">
        <v>133</v>
      </c>
      <c r="G5" s="124" t="s">
        <v>134</v>
      </c>
      <c r="H5" s="124" t="s">
        <v>47</v>
      </c>
    </row>
    <row r="6" ht="32" customHeight="1" spans="1:8">
      <c r="A6" s="125" t="s">
        <v>135</v>
      </c>
      <c r="B6" s="126">
        <f>B7+B8+B9+B10+B11</f>
        <v>15612.45679</v>
      </c>
      <c r="C6" s="126"/>
      <c r="D6" s="126">
        <f>D7+D8+D9+D10+D11</f>
        <v>15612.45679</v>
      </c>
      <c r="E6" s="125" t="s">
        <v>135</v>
      </c>
      <c r="F6" s="127">
        <f>F7+F8+F9+F10</f>
        <v>14447.177088</v>
      </c>
      <c r="G6" s="127">
        <v>0</v>
      </c>
      <c r="H6" s="127">
        <f>SUM(H7:H10)</f>
        <v>14447.177088</v>
      </c>
    </row>
    <row r="7" ht="27" customHeight="1" spans="1:8">
      <c r="A7" s="128" t="s">
        <v>136</v>
      </c>
      <c r="B7" s="129">
        <v>5845.823</v>
      </c>
      <c r="C7" s="129"/>
      <c r="D7" s="129">
        <v>5845.823</v>
      </c>
      <c r="E7" s="128" t="s">
        <v>137</v>
      </c>
      <c r="F7" s="129">
        <v>10487.177088</v>
      </c>
      <c r="G7" s="130">
        <f t="shared" ref="G7:G10" si="0">H7-F7</f>
        <v>1675.8852</v>
      </c>
      <c r="H7" s="129">
        <v>12163.062288</v>
      </c>
    </row>
    <row r="8" ht="27" customHeight="1" spans="1:8">
      <c r="A8" s="128" t="s">
        <v>138</v>
      </c>
      <c r="B8" s="129">
        <v>9629.81799</v>
      </c>
      <c r="C8" s="129"/>
      <c r="D8" s="129">
        <v>9629.81799</v>
      </c>
      <c r="E8" s="128" t="s">
        <v>139</v>
      </c>
      <c r="F8" s="129">
        <v>10</v>
      </c>
      <c r="G8" s="130">
        <f t="shared" si="0"/>
        <v>0</v>
      </c>
      <c r="H8" s="129">
        <v>10</v>
      </c>
    </row>
    <row r="9" ht="27" customHeight="1" spans="1:8">
      <c r="A9" s="128" t="s">
        <v>140</v>
      </c>
      <c r="B9" s="129">
        <v>117.0158</v>
      </c>
      <c r="C9" s="129"/>
      <c r="D9" s="129">
        <v>117.0158</v>
      </c>
      <c r="E9" s="128" t="s">
        <v>141</v>
      </c>
      <c r="F9" s="129">
        <v>3950</v>
      </c>
      <c r="G9" s="130">
        <f t="shared" si="0"/>
        <v>-1675.8852</v>
      </c>
      <c r="H9" s="129">
        <v>2274.1148</v>
      </c>
    </row>
    <row r="10" ht="27" customHeight="1" spans="1:8">
      <c r="A10" s="128" t="s">
        <v>142</v>
      </c>
      <c r="B10" s="129">
        <v>18</v>
      </c>
      <c r="C10" s="129"/>
      <c r="D10" s="129">
        <v>18</v>
      </c>
      <c r="E10" s="128" t="s">
        <v>143</v>
      </c>
      <c r="F10" s="129"/>
      <c r="G10" s="130"/>
      <c r="H10" s="129"/>
    </row>
    <row r="11" ht="27" customHeight="1" spans="1:8">
      <c r="A11" s="128" t="s">
        <v>144</v>
      </c>
      <c r="B11" s="129">
        <v>1.8</v>
      </c>
      <c r="C11" s="129"/>
      <c r="D11" s="129">
        <v>1.8</v>
      </c>
      <c r="E11" s="128"/>
      <c r="F11" s="130"/>
      <c r="G11" s="130"/>
      <c r="H11" s="130"/>
    </row>
    <row r="12" ht="32" customHeight="1" spans="1:8">
      <c r="A12" s="125" t="s">
        <v>145</v>
      </c>
      <c r="B12" s="126">
        <f>B13+B14+B15+B16+B17</f>
        <v>19151.213289</v>
      </c>
      <c r="C12" s="126"/>
      <c r="D12" s="126">
        <f>D13+D14+D15+D16+D17</f>
        <v>19151.213289</v>
      </c>
      <c r="E12" s="125" t="s">
        <v>145</v>
      </c>
      <c r="F12" s="127">
        <f>F13+F14+F15</f>
        <v>18830.532244</v>
      </c>
      <c r="G12" s="127">
        <f>SUM(G13:G15)</f>
        <v>216.946202</v>
      </c>
      <c r="H12" s="127">
        <f t="shared" ref="H12:H15" si="1">F12+G12</f>
        <v>19047.478446</v>
      </c>
    </row>
    <row r="13" ht="27" customHeight="1" spans="1:8">
      <c r="A13" s="128" t="s">
        <v>136</v>
      </c>
      <c r="B13" s="129">
        <v>16692.213289</v>
      </c>
      <c r="C13" s="129"/>
      <c r="D13" s="129">
        <v>16692.213289</v>
      </c>
      <c r="E13" s="128" t="s">
        <v>137</v>
      </c>
      <c r="F13" s="129">
        <v>18822.532244</v>
      </c>
      <c r="G13" s="129">
        <v>176.946202</v>
      </c>
      <c r="H13" s="130">
        <f t="shared" si="1"/>
        <v>18999.478446</v>
      </c>
    </row>
    <row r="14" ht="27" customHeight="1" spans="1:8">
      <c r="A14" s="128" t="s">
        <v>138</v>
      </c>
      <c r="B14" s="129">
        <v>2366</v>
      </c>
      <c r="C14" s="129"/>
      <c r="D14" s="129">
        <v>2366</v>
      </c>
      <c r="E14" s="128" t="s">
        <v>139</v>
      </c>
      <c r="F14" s="129">
        <v>8</v>
      </c>
      <c r="G14" s="129"/>
      <c r="H14" s="130">
        <f t="shared" si="1"/>
        <v>8</v>
      </c>
    </row>
    <row r="15" ht="27" customHeight="1" spans="1:8">
      <c r="A15" s="128" t="s">
        <v>140</v>
      </c>
      <c r="B15" s="129">
        <v>14</v>
      </c>
      <c r="C15" s="129"/>
      <c r="D15" s="129">
        <v>14</v>
      </c>
      <c r="E15" s="128" t="s">
        <v>143</v>
      </c>
      <c r="F15" s="129"/>
      <c r="G15" s="129">
        <v>40</v>
      </c>
      <c r="H15" s="130">
        <f t="shared" si="1"/>
        <v>40</v>
      </c>
    </row>
    <row r="16" ht="27" customHeight="1" spans="1:8">
      <c r="A16" s="128" t="s">
        <v>142</v>
      </c>
      <c r="B16" s="129">
        <v>65</v>
      </c>
      <c r="C16" s="129"/>
      <c r="D16" s="129">
        <v>65</v>
      </c>
      <c r="E16" s="128"/>
      <c r="F16" s="130"/>
      <c r="G16" s="130"/>
      <c r="H16" s="130"/>
    </row>
    <row r="17" ht="27" customHeight="1" spans="1:8">
      <c r="A17" s="128" t="s">
        <v>144</v>
      </c>
      <c r="B17" s="129">
        <v>14</v>
      </c>
      <c r="C17" s="129"/>
      <c r="D17" s="129">
        <v>14</v>
      </c>
      <c r="E17" s="128"/>
      <c r="F17" s="130"/>
      <c r="G17" s="130"/>
      <c r="H17" s="130"/>
    </row>
    <row r="18" s="108" customFormat="1" ht="29" customHeight="1" spans="1:8">
      <c r="A18" s="131" t="s">
        <v>104</v>
      </c>
      <c r="B18" s="126">
        <f t="shared" ref="B18:G18" si="2">B6+B12</f>
        <v>34763.670079</v>
      </c>
      <c r="C18" s="126"/>
      <c r="D18" s="126">
        <f t="shared" si="2"/>
        <v>34763.670079</v>
      </c>
      <c r="E18" s="131" t="s">
        <v>36</v>
      </c>
      <c r="F18" s="127">
        <f t="shared" si="2"/>
        <v>33277.709332</v>
      </c>
      <c r="G18" s="127">
        <f t="shared" si="2"/>
        <v>216.946202</v>
      </c>
      <c r="H18" s="127">
        <v>33494.66</v>
      </c>
    </row>
    <row r="19" s="108" customFormat="1" ht="29" customHeight="1" spans="1:8">
      <c r="A19" s="131" t="s">
        <v>146</v>
      </c>
      <c r="B19" s="126">
        <v>9648.7</v>
      </c>
      <c r="C19" s="132"/>
      <c r="D19" s="126">
        <v>9648.7</v>
      </c>
      <c r="E19" s="131" t="s">
        <v>147</v>
      </c>
      <c r="F19" s="127">
        <f>B20-F18</f>
        <v>11134.660747</v>
      </c>
      <c r="G19" s="127">
        <f>H19-F19</f>
        <v>-216.950747000003</v>
      </c>
      <c r="H19" s="127">
        <v>10917.71</v>
      </c>
    </row>
    <row r="20" s="108" customFormat="1" ht="29" customHeight="1" spans="1:8">
      <c r="A20" s="131" t="s">
        <v>148</v>
      </c>
      <c r="B20" s="126">
        <f t="shared" ref="B20:F20" si="3">B18+B19</f>
        <v>44412.370079</v>
      </c>
      <c r="C20" s="132"/>
      <c r="D20" s="126">
        <f t="shared" si="3"/>
        <v>44412.370079</v>
      </c>
      <c r="E20" s="131" t="s">
        <v>40</v>
      </c>
      <c r="F20" s="127">
        <f t="shared" si="3"/>
        <v>44412.370079</v>
      </c>
      <c r="G20" s="127"/>
      <c r="H20" s="127">
        <v>44412.37</v>
      </c>
    </row>
  </sheetData>
  <mergeCells count="3">
    <mergeCell ref="A2:H2"/>
    <mergeCell ref="A4:D4"/>
    <mergeCell ref="E4:H4"/>
  </mergeCells>
  <pageMargins left="0.393055555555556" right="0.432638888888889" top="0.354166666666667" bottom="0.590277777777778" header="0.298611111111111" footer="0.393055555555556"/>
  <pageSetup paperSize="9" scale="95" fitToHeight="0" orientation="landscape"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N31"/>
  <sheetViews>
    <sheetView topLeftCell="A21" workbookViewId="0">
      <selection activeCell="E40" sqref="E40"/>
    </sheetView>
  </sheetViews>
  <sheetFormatPr defaultColWidth="10.3333333333333" defaultRowHeight="14.4" customHeight="1"/>
  <cols>
    <col min="1" max="1" width="5.88333333333333" style="31" customWidth="1"/>
    <col min="2" max="2" width="10.3333333333333" style="31" hidden="1" customWidth="1"/>
    <col min="3" max="3" width="10.8333333333333" style="31" hidden="1" customWidth="1"/>
    <col min="4" max="4" width="25.5583333333333" style="66" customWidth="1"/>
    <col min="5" max="5" width="48.7416666666667" style="31" customWidth="1"/>
    <col min="6" max="6" width="36.4" style="31" customWidth="1"/>
    <col min="7" max="7" width="12.6666666666667" style="31" customWidth="1"/>
    <col min="8" max="8" width="10.3" style="31" customWidth="1"/>
    <col min="9" max="40" width="10.3333333333333" style="31"/>
    <col min="41" max="16384" width="10.3333333333333" style="37"/>
  </cols>
  <sheetData>
    <row r="1" ht="21" customHeight="1" spans="1:40">
      <c r="A1" s="38" t="s">
        <v>149</v>
      </c>
      <c r="B1" s="39"/>
      <c r="C1" s="39"/>
      <c r="D1" s="67"/>
      <c r="E1" s="39"/>
      <c r="F1" s="39"/>
      <c r="G1" s="39"/>
      <c r="H1" s="39"/>
    </row>
    <row r="2" s="60" customFormat="1" ht="27" customHeight="1" spans="1:40">
      <c r="A2" s="41" t="s">
        <v>150</v>
      </c>
      <c r="B2" s="41"/>
      <c r="C2" s="41"/>
      <c r="D2" s="68"/>
      <c r="E2" s="41"/>
      <c r="F2" s="41"/>
      <c r="G2" s="41"/>
      <c r="H2" s="41"/>
      <c r="I2" s="69"/>
      <c r="J2" s="69"/>
    </row>
    <row r="3" s="31" customFormat="1" ht="18" customHeight="1" spans="1:40">
      <c r="A3" s="70"/>
      <c r="B3" s="70"/>
      <c r="C3" s="70"/>
      <c r="D3" s="71"/>
      <c r="E3" s="70"/>
      <c r="F3" s="70"/>
      <c r="G3" s="70"/>
      <c r="H3" s="45" t="s">
        <v>2</v>
      </c>
      <c r="I3" s="72"/>
      <c r="J3" s="72"/>
    </row>
    <row r="4" s="61" customFormat="1" ht="26" customHeight="1" spans="1:40">
      <c r="A4" s="46" t="s">
        <v>151</v>
      </c>
      <c r="B4" s="46" t="s">
        <v>152</v>
      </c>
      <c r="C4" s="46" t="s">
        <v>153</v>
      </c>
      <c r="D4" s="47" t="s">
        <v>154</v>
      </c>
      <c r="E4" s="46" t="s">
        <v>155</v>
      </c>
      <c r="F4" s="46" t="s">
        <v>156</v>
      </c>
      <c r="G4" s="46" t="s">
        <v>157</v>
      </c>
      <c r="H4" s="46" t="s">
        <v>8</v>
      </c>
    </row>
    <row r="5" s="61" customFormat="1" ht="26" customHeight="1" spans="1:40">
      <c r="A5" s="73" t="s">
        <v>158</v>
      </c>
      <c r="B5" s="74"/>
      <c r="C5" s="74"/>
      <c r="D5" s="75"/>
      <c r="E5" s="74"/>
      <c r="F5" s="76"/>
      <c r="G5" s="48">
        <f>G12+G27+G31</f>
        <v>12107</v>
      </c>
      <c r="H5" s="77"/>
    </row>
    <row r="6" s="62" customFormat="1" ht="26" customHeight="1" spans="1:40">
      <c r="A6" s="13">
        <v>1</v>
      </c>
      <c r="B6" s="51"/>
      <c r="C6" s="13"/>
      <c r="D6" s="78" t="s">
        <v>159</v>
      </c>
      <c r="E6" s="78" t="s">
        <v>160</v>
      </c>
      <c r="F6" s="79" t="s">
        <v>161</v>
      </c>
      <c r="G6" s="80">
        <v>80</v>
      </c>
      <c r="H6" s="1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row>
    <row r="7" s="62" customFormat="1" ht="26" customHeight="1" spans="1:40">
      <c r="A7" s="13">
        <v>2</v>
      </c>
      <c r="B7" s="51"/>
      <c r="C7" s="13"/>
      <c r="D7" s="78" t="s">
        <v>162</v>
      </c>
      <c r="E7" s="78" t="s">
        <v>163</v>
      </c>
      <c r="F7" s="79" t="s">
        <v>164</v>
      </c>
      <c r="G7" s="80">
        <v>150</v>
      </c>
      <c r="H7" s="1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row>
    <row r="8" s="62" customFormat="1" ht="26" customHeight="1" spans="1:40">
      <c r="A8" s="13">
        <v>3</v>
      </c>
      <c r="B8" s="51"/>
      <c r="C8" s="13"/>
      <c r="D8" s="78" t="s">
        <v>165</v>
      </c>
      <c r="E8" s="78" t="s">
        <v>166</v>
      </c>
      <c r="F8" s="79" t="s">
        <v>167</v>
      </c>
      <c r="G8" s="80">
        <v>105</v>
      </c>
      <c r="H8" s="1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row>
    <row r="9" s="62" customFormat="1" ht="26" customHeight="1" spans="1:40">
      <c r="A9" s="13">
        <v>4</v>
      </c>
      <c r="B9" s="51"/>
      <c r="C9" s="13"/>
      <c r="D9" s="78" t="s">
        <v>168</v>
      </c>
      <c r="E9" s="78" t="s">
        <v>169</v>
      </c>
      <c r="F9" s="79" t="s">
        <v>170</v>
      </c>
      <c r="G9" s="80">
        <v>339</v>
      </c>
      <c r="H9" s="81"/>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row>
    <row r="10" s="63" customFormat="1" ht="26" customHeight="1" spans="1:40">
      <c r="A10" s="13">
        <v>5</v>
      </c>
      <c r="B10" s="82"/>
      <c r="C10" s="82"/>
      <c r="D10" s="78" t="s">
        <v>171</v>
      </c>
      <c r="E10" s="78" t="s">
        <v>172</v>
      </c>
      <c r="F10" s="79" t="s">
        <v>173</v>
      </c>
      <c r="G10" s="80">
        <v>400</v>
      </c>
      <c r="H10" s="81"/>
    </row>
    <row r="11" s="63" customFormat="1" ht="26" customHeight="1" spans="1:40">
      <c r="A11" s="13">
        <v>6</v>
      </c>
      <c r="B11" s="82"/>
      <c r="C11" s="82"/>
      <c r="D11" s="83" t="s">
        <v>174</v>
      </c>
      <c r="E11" s="83" t="s">
        <v>175</v>
      </c>
      <c r="F11" s="84" t="s">
        <v>176</v>
      </c>
      <c r="G11" s="85">
        <v>983</v>
      </c>
      <c r="H11" s="86"/>
    </row>
    <row r="12" s="61" customFormat="1" ht="26" customHeight="1" spans="1:40">
      <c r="A12" s="73" t="s">
        <v>177</v>
      </c>
      <c r="B12" s="74"/>
      <c r="C12" s="74"/>
      <c r="D12" s="75"/>
      <c r="E12" s="74"/>
      <c r="F12" s="76"/>
      <c r="G12" s="48">
        <f>SUM(G6:G11)</f>
        <v>2057</v>
      </c>
      <c r="H12" s="77"/>
    </row>
    <row r="13" s="64" customFormat="1" ht="26" customHeight="1" spans="1:40">
      <c r="A13" s="87">
        <v>7</v>
      </c>
      <c r="B13" s="88">
        <v>620722</v>
      </c>
      <c r="C13" s="87" t="s">
        <v>178</v>
      </c>
      <c r="D13" s="89" t="s">
        <v>179</v>
      </c>
      <c r="E13" s="89" t="s">
        <v>180</v>
      </c>
      <c r="F13" s="90" t="s">
        <v>181</v>
      </c>
      <c r="G13" s="91">
        <v>644</v>
      </c>
      <c r="H13" s="87"/>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row>
    <row r="14" s="64" customFormat="1" ht="26" customHeight="1" spans="1:40">
      <c r="A14" s="87">
        <v>8</v>
      </c>
      <c r="B14" s="88">
        <v>620722</v>
      </c>
      <c r="C14" s="87" t="s">
        <v>178</v>
      </c>
      <c r="D14" s="89" t="s">
        <v>179</v>
      </c>
      <c r="E14" s="93" t="s">
        <v>182</v>
      </c>
      <c r="F14" s="90" t="s">
        <v>181</v>
      </c>
      <c r="G14" s="94">
        <v>130</v>
      </c>
      <c r="H14" s="87"/>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row>
    <row r="15" s="64" customFormat="1" ht="26" customHeight="1" spans="1:40">
      <c r="A15" s="87">
        <v>9</v>
      </c>
      <c r="B15" s="88">
        <v>620722</v>
      </c>
      <c r="C15" s="87" t="s">
        <v>178</v>
      </c>
      <c r="D15" s="89" t="s">
        <v>179</v>
      </c>
      <c r="E15" s="93" t="s">
        <v>183</v>
      </c>
      <c r="F15" s="90" t="s">
        <v>181</v>
      </c>
      <c r="G15" s="94">
        <v>347</v>
      </c>
      <c r="H15" s="87"/>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row>
    <row r="16" s="64" customFormat="1" ht="26" customHeight="1" spans="1:40">
      <c r="A16" s="87">
        <v>10</v>
      </c>
      <c r="B16" s="88">
        <v>620722</v>
      </c>
      <c r="C16" s="87" t="s">
        <v>178</v>
      </c>
      <c r="D16" s="93" t="s">
        <v>184</v>
      </c>
      <c r="E16" s="93" t="s">
        <v>185</v>
      </c>
      <c r="F16" s="90" t="s">
        <v>186</v>
      </c>
      <c r="G16" s="95">
        <v>259</v>
      </c>
      <c r="H16" s="87"/>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row>
    <row r="17" s="64" customFormat="1" ht="26" customHeight="1" spans="1:40">
      <c r="A17" s="87">
        <v>11</v>
      </c>
      <c r="B17" s="88">
        <v>620722</v>
      </c>
      <c r="C17" s="87" t="s">
        <v>178</v>
      </c>
      <c r="D17" s="93" t="s">
        <v>187</v>
      </c>
      <c r="E17" s="93" t="s">
        <v>188</v>
      </c>
      <c r="F17" s="90" t="s">
        <v>189</v>
      </c>
      <c r="G17" s="95">
        <v>93</v>
      </c>
      <c r="H17" s="87"/>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row>
    <row r="18" s="64" customFormat="1" ht="26" customHeight="1" spans="1:40">
      <c r="A18" s="87">
        <v>12</v>
      </c>
      <c r="B18" s="88">
        <v>620722</v>
      </c>
      <c r="C18" s="87" t="s">
        <v>178</v>
      </c>
      <c r="D18" s="93" t="s">
        <v>190</v>
      </c>
      <c r="E18" s="93" t="s">
        <v>191</v>
      </c>
      <c r="F18" s="90" t="s">
        <v>192</v>
      </c>
      <c r="G18" s="95">
        <v>55</v>
      </c>
      <c r="H18" s="87"/>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row>
    <row r="19" s="64" customFormat="1" ht="26" customHeight="1" spans="1:40">
      <c r="A19" s="87">
        <v>13</v>
      </c>
      <c r="B19" s="88">
        <v>620722</v>
      </c>
      <c r="C19" s="87" t="s">
        <v>178</v>
      </c>
      <c r="D19" s="93" t="s">
        <v>193</v>
      </c>
      <c r="E19" s="96" t="s">
        <v>194</v>
      </c>
      <c r="F19" s="90" t="s">
        <v>195</v>
      </c>
      <c r="G19" s="95">
        <v>240</v>
      </c>
      <c r="H19" s="87"/>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row>
    <row r="20" s="64" customFormat="1" ht="26" customHeight="1" spans="1:40">
      <c r="A20" s="87">
        <v>14</v>
      </c>
      <c r="B20" s="88">
        <v>620722</v>
      </c>
      <c r="C20" s="87" t="s">
        <v>178</v>
      </c>
      <c r="D20" s="93" t="s">
        <v>196</v>
      </c>
      <c r="E20" s="93" t="s">
        <v>197</v>
      </c>
      <c r="F20" s="90" t="s">
        <v>161</v>
      </c>
      <c r="G20" s="95">
        <v>500</v>
      </c>
      <c r="H20" s="87"/>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row>
    <row r="21" s="64" customFormat="1" ht="26" customHeight="1" spans="1:40">
      <c r="A21" s="87">
        <v>15</v>
      </c>
      <c r="B21" s="88">
        <v>620722</v>
      </c>
      <c r="C21" s="87" t="s">
        <v>178</v>
      </c>
      <c r="D21" s="93" t="s">
        <v>198</v>
      </c>
      <c r="E21" s="96" t="s">
        <v>199</v>
      </c>
      <c r="F21" s="90" t="s">
        <v>200</v>
      </c>
      <c r="G21" s="95">
        <v>360</v>
      </c>
      <c r="H21" s="87"/>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row>
    <row r="22" s="64" customFormat="1" ht="26" customHeight="1" spans="1:40">
      <c r="A22" s="87">
        <v>16</v>
      </c>
      <c r="B22" s="88"/>
      <c r="C22" s="87"/>
      <c r="D22" s="93" t="s">
        <v>190</v>
      </c>
      <c r="E22" s="96" t="s">
        <v>201</v>
      </c>
      <c r="F22" s="90" t="s">
        <v>195</v>
      </c>
      <c r="G22" s="95">
        <v>463</v>
      </c>
      <c r="H22" s="87"/>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row>
    <row r="23" s="64" customFormat="1" ht="26" customHeight="1" spans="1:40">
      <c r="A23" s="87">
        <v>17</v>
      </c>
      <c r="B23" s="88"/>
      <c r="C23" s="87"/>
      <c r="D23" s="93" t="s">
        <v>190</v>
      </c>
      <c r="E23" s="93" t="s">
        <v>202</v>
      </c>
      <c r="F23" s="90" t="s">
        <v>203</v>
      </c>
      <c r="G23" s="95">
        <v>2400</v>
      </c>
      <c r="H23" s="87"/>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row>
    <row r="24" ht="26" customHeight="1" spans="1:40">
      <c r="A24" s="87">
        <v>18</v>
      </c>
      <c r="B24" s="97"/>
      <c r="C24" s="97"/>
      <c r="D24" s="83" t="s">
        <v>174</v>
      </c>
      <c r="E24" s="83" t="s">
        <v>175</v>
      </c>
      <c r="F24" s="84" t="s">
        <v>176</v>
      </c>
      <c r="G24" s="98">
        <v>1176</v>
      </c>
      <c r="H24" s="97"/>
    </row>
    <row r="25" ht="26" customHeight="1" spans="1:40">
      <c r="A25" s="87">
        <v>19</v>
      </c>
      <c r="B25" s="99"/>
      <c r="C25" s="99"/>
      <c r="D25" s="79" t="s">
        <v>184</v>
      </c>
      <c r="E25" s="79" t="s">
        <v>204</v>
      </c>
      <c r="F25" s="99" t="s">
        <v>161</v>
      </c>
      <c r="G25" s="98">
        <v>860</v>
      </c>
      <c r="H25" s="99"/>
    </row>
    <row r="26" ht="26" customHeight="1" spans="1:40">
      <c r="A26" s="87">
        <v>20</v>
      </c>
      <c r="B26" s="99"/>
      <c r="C26" s="99"/>
      <c r="D26" s="79" t="s">
        <v>184</v>
      </c>
      <c r="E26" s="79" t="s">
        <v>205</v>
      </c>
      <c r="F26" s="99" t="s">
        <v>161</v>
      </c>
      <c r="G26" s="98">
        <v>220</v>
      </c>
      <c r="H26" s="99"/>
    </row>
    <row r="27" s="35" customFormat="1" ht="26" customHeight="1" spans="1:40">
      <c r="A27" s="100" t="s">
        <v>206</v>
      </c>
      <c r="B27" s="101"/>
      <c r="C27" s="101"/>
      <c r="D27" s="102"/>
      <c r="E27" s="101"/>
      <c r="F27" s="103"/>
      <c r="G27" s="104">
        <f>SUM(G13:G26)</f>
        <v>7747</v>
      </c>
      <c r="H27" s="58"/>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65" customFormat="1" ht="26" customHeight="1" spans="1:40">
      <c r="A28" s="98">
        <v>21</v>
      </c>
      <c r="B28" s="105"/>
      <c r="C28" s="105"/>
      <c r="D28" s="90" t="s">
        <v>196</v>
      </c>
      <c r="E28" s="99" t="s">
        <v>207</v>
      </c>
      <c r="F28" s="99" t="s">
        <v>192</v>
      </c>
      <c r="G28" s="98">
        <v>733</v>
      </c>
      <c r="H28" s="105"/>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row>
    <row r="29" ht="26" customHeight="1" spans="1:40">
      <c r="A29" s="98">
        <v>22</v>
      </c>
      <c r="B29" s="97"/>
      <c r="C29" s="97"/>
      <c r="D29" s="107" t="s">
        <v>208</v>
      </c>
      <c r="E29" s="97" t="s">
        <v>209</v>
      </c>
      <c r="F29" s="99" t="s">
        <v>192</v>
      </c>
      <c r="G29" s="98">
        <v>150</v>
      </c>
      <c r="H29" s="97"/>
    </row>
    <row r="30" ht="26" customHeight="1" spans="1:40">
      <c r="A30" s="98">
        <v>23</v>
      </c>
      <c r="B30" s="97"/>
      <c r="C30" s="97"/>
      <c r="D30" s="107" t="s">
        <v>210</v>
      </c>
      <c r="E30" s="97" t="s">
        <v>211</v>
      </c>
      <c r="F30" s="99" t="s">
        <v>192</v>
      </c>
      <c r="G30" s="98">
        <v>1420</v>
      </c>
      <c r="H30" s="97"/>
    </row>
    <row r="31" s="35" customFormat="1" ht="26" customHeight="1" spans="1:40">
      <c r="A31" s="100" t="s">
        <v>212</v>
      </c>
      <c r="B31" s="101"/>
      <c r="C31" s="101"/>
      <c r="D31" s="101"/>
      <c r="E31" s="101"/>
      <c r="F31" s="103"/>
      <c r="G31" s="104">
        <f>SUM(G28:G30)</f>
        <v>2303</v>
      </c>
      <c r="H31" s="58"/>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sheetData>
  <mergeCells count="5">
    <mergeCell ref="A2:H2"/>
    <mergeCell ref="A5:F5"/>
    <mergeCell ref="A12:F12"/>
    <mergeCell ref="A27:F27"/>
    <mergeCell ref="A31:F31"/>
  </mergeCells>
  <dataValidations count="2">
    <dataValidation type="list" allowBlank="1" showInputMessage="1" showErrorMessage="1" sqref="C6:C8 C13:C23 F9:F10">
      <formula1>#REF!</formula1>
    </dataValidation>
    <dataValidation allowBlank="1" showInputMessage="1" showErrorMessage="1" sqref="E14:E15"/>
  </dataValidations>
  <pageMargins left="0.472222222222222" right="0.590277777777778" top="0.550694444444444" bottom="0.590277777777778" header="0.511805555555556" footer="0.393055555555556"/>
  <pageSetup paperSize="9" scale="99" fitToHeight="0" orientation="landscape" horizontalDpi="600"/>
  <headerFooter>
    <oddFooter>&amp;C第 &amp;P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N22"/>
  <sheetViews>
    <sheetView topLeftCell="A11" workbookViewId="0">
      <selection activeCell="D17" sqref="D17"/>
    </sheetView>
  </sheetViews>
  <sheetFormatPr defaultColWidth="10.3333333333333" defaultRowHeight="14.4" customHeight="1"/>
  <cols>
    <col min="1" max="1" width="5.38333333333333" style="31" customWidth="1"/>
    <col min="2" max="2" width="10.3333333333333" style="31" hidden="1" customWidth="1"/>
    <col min="3" max="3" width="41.3416666666667" style="31" customWidth="1"/>
    <col min="4" max="4" width="37.7416666666667" style="31" customWidth="1"/>
    <col min="5" max="5" width="40.4" style="31" customWidth="1"/>
    <col min="6" max="6" width="12.3" style="36" customWidth="1"/>
    <col min="7" max="8" width="17.5" style="31" hidden="1" customWidth="1"/>
    <col min="9" max="9" width="11.05" style="31" customWidth="1"/>
    <col min="10" max="40" width="10.3333333333333" style="31"/>
    <col min="41" max="16384" width="10.3333333333333" style="37"/>
  </cols>
  <sheetData>
    <row r="1" ht="22" customHeight="1" spans="1:9">
      <c r="A1" s="38" t="s">
        <v>213</v>
      </c>
      <c r="B1" s="39"/>
      <c r="C1" s="39"/>
      <c r="D1" s="39"/>
      <c r="E1" s="39"/>
      <c r="F1" s="40"/>
      <c r="G1" s="39"/>
      <c r="H1" s="39"/>
      <c r="I1" s="39"/>
    </row>
    <row r="2" s="31" customFormat="1" ht="28" customHeight="1" spans="1:9">
      <c r="A2" s="41" t="s">
        <v>214</v>
      </c>
      <c r="B2" s="41"/>
      <c r="C2" s="41"/>
      <c r="D2" s="41"/>
      <c r="E2" s="41"/>
      <c r="F2" s="41"/>
      <c r="G2" s="41"/>
      <c r="H2" s="41"/>
      <c r="I2" s="41"/>
    </row>
    <row r="3" s="32" customFormat="1" customHeight="1" spans="1:9">
      <c r="A3" s="42"/>
      <c r="B3" s="43"/>
      <c r="C3" s="43"/>
      <c r="D3" s="43"/>
      <c r="E3" s="43"/>
      <c r="F3" s="44"/>
      <c r="G3" s="45" t="s">
        <v>2</v>
      </c>
      <c r="H3" s="45"/>
      <c r="I3" s="45"/>
    </row>
    <row r="4" s="33" customFormat="1" ht="27" customHeight="1" spans="1:9">
      <c r="A4" s="46" t="s">
        <v>151</v>
      </c>
      <c r="B4" s="46" t="s">
        <v>152</v>
      </c>
      <c r="C4" s="46" t="s">
        <v>154</v>
      </c>
      <c r="D4" s="46" t="s">
        <v>155</v>
      </c>
      <c r="E4" s="46" t="s">
        <v>215</v>
      </c>
      <c r="F4" s="46" t="s">
        <v>216</v>
      </c>
      <c r="G4" s="47" t="s">
        <v>217</v>
      </c>
      <c r="H4" s="47" t="s">
        <v>218</v>
      </c>
      <c r="I4" s="46" t="s">
        <v>8</v>
      </c>
    </row>
    <row r="5" s="34" customFormat="1" ht="27" customHeight="1" spans="1:9">
      <c r="A5" s="48" t="s">
        <v>158</v>
      </c>
      <c r="B5" s="48"/>
      <c r="C5" s="48"/>
      <c r="D5" s="48"/>
      <c r="E5" s="48"/>
      <c r="F5" s="49">
        <f>F7+F14+F21+F22</f>
        <v>51271</v>
      </c>
      <c r="G5" s="50"/>
      <c r="H5" s="50"/>
      <c r="I5" s="48"/>
    </row>
    <row r="6" s="32" customFormat="1" ht="27" customHeight="1" spans="1:9">
      <c r="A6" s="51">
        <v>1</v>
      </c>
      <c r="B6" s="51">
        <v>620722</v>
      </c>
      <c r="C6" s="52" t="s">
        <v>210</v>
      </c>
      <c r="D6" s="52" t="s">
        <v>219</v>
      </c>
      <c r="E6" s="52" t="s">
        <v>220</v>
      </c>
      <c r="F6" s="53">
        <v>13000</v>
      </c>
      <c r="G6" s="53">
        <v>600</v>
      </c>
      <c r="H6" s="53">
        <v>0</v>
      </c>
      <c r="I6" s="53"/>
    </row>
    <row r="7" s="32" customFormat="1" ht="27" customHeight="1" spans="1:9">
      <c r="A7" s="48" t="s">
        <v>221</v>
      </c>
      <c r="B7" s="48"/>
      <c r="C7" s="48"/>
      <c r="D7" s="48"/>
      <c r="E7" s="48"/>
      <c r="F7" s="49">
        <f t="shared" ref="F7:H7" si="0">SUM(F6:F6)</f>
        <v>13000</v>
      </c>
      <c r="G7" s="54">
        <f t="shared" si="0"/>
        <v>600</v>
      </c>
      <c r="H7" s="54">
        <f t="shared" si="0"/>
        <v>0</v>
      </c>
      <c r="I7" s="54"/>
    </row>
    <row r="8" s="32" customFormat="1" ht="27" customHeight="1" spans="1:9">
      <c r="A8" s="55">
        <v>2</v>
      </c>
      <c r="B8" s="55">
        <v>620722</v>
      </c>
      <c r="C8" s="52" t="s">
        <v>196</v>
      </c>
      <c r="D8" s="52" t="s">
        <v>222</v>
      </c>
      <c r="E8" s="52" t="s">
        <v>223</v>
      </c>
      <c r="F8" s="53">
        <v>4714</v>
      </c>
      <c r="G8" s="53">
        <v>907</v>
      </c>
      <c r="H8" s="53">
        <v>0</v>
      </c>
      <c r="I8" s="54"/>
    </row>
    <row r="9" s="32" customFormat="1" ht="27" customHeight="1" spans="1:9">
      <c r="A9" s="55">
        <v>3</v>
      </c>
      <c r="B9" s="55"/>
      <c r="C9" s="52" t="s">
        <v>196</v>
      </c>
      <c r="D9" s="52" t="s">
        <v>222</v>
      </c>
      <c r="E9" s="52" t="s">
        <v>224</v>
      </c>
      <c r="F9" s="53">
        <v>2498</v>
      </c>
      <c r="G9" s="53">
        <v>300</v>
      </c>
      <c r="H9" s="53">
        <v>0</v>
      </c>
      <c r="I9" s="54"/>
    </row>
    <row r="10" s="32" customFormat="1" ht="27" customHeight="1" spans="1:9">
      <c r="A10" s="55">
        <v>4</v>
      </c>
      <c r="B10" s="55"/>
      <c r="C10" s="52" t="s">
        <v>196</v>
      </c>
      <c r="D10" s="52" t="s">
        <v>222</v>
      </c>
      <c r="E10" s="52" t="s">
        <v>225</v>
      </c>
      <c r="F10" s="53">
        <v>2002</v>
      </c>
      <c r="G10" s="53">
        <v>101</v>
      </c>
      <c r="H10" s="53">
        <v>0</v>
      </c>
      <c r="I10" s="54"/>
    </row>
    <row r="11" s="32" customFormat="1" ht="27" customHeight="1" spans="1:9">
      <c r="A11" s="55">
        <v>5</v>
      </c>
      <c r="B11" s="55"/>
      <c r="C11" s="52" t="s">
        <v>196</v>
      </c>
      <c r="D11" s="52" t="s">
        <v>222</v>
      </c>
      <c r="E11" s="52" t="s">
        <v>226</v>
      </c>
      <c r="F11" s="53">
        <v>1311</v>
      </c>
      <c r="G11" s="53"/>
      <c r="H11" s="53"/>
      <c r="I11" s="54"/>
    </row>
    <row r="12" s="32" customFormat="1" ht="27" customHeight="1" spans="1:9">
      <c r="A12" s="55">
        <v>6</v>
      </c>
      <c r="B12" s="55"/>
      <c r="C12" s="52" t="s">
        <v>227</v>
      </c>
      <c r="D12" s="52" t="s">
        <v>228</v>
      </c>
      <c r="E12" s="52" t="s">
        <v>224</v>
      </c>
      <c r="F12" s="53">
        <v>1950</v>
      </c>
      <c r="G12" s="53">
        <v>100</v>
      </c>
      <c r="H12" s="53">
        <v>0</v>
      </c>
      <c r="I12" s="54"/>
    </row>
    <row r="13" s="32" customFormat="1" ht="27" customHeight="1" spans="1:9">
      <c r="A13" s="55">
        <v>7</v>
      </c>
      <c r="B13" s="55"/>
      <c r="C13" s="52" t="s">
        <v>227</v>
      </c>
      <c r="D13" s="52" t="s">
        <v>229</v>
      </c>
      <c r="E13" s="52" t="s">
        <v>224</v>
      </c>
      <c r="F13" s="53">
        <v>6961</v>
      </c>
      <c r="G13" s="53">
        <v>220</v>
      </c>
      <c r="H13" s="53">
        <v>0</v>
      </c>
      <c r="I13" s="54"/>
    </row>
    <row r="14" s="32" customFormat="1" ht="27" customHeight="1" spans="1:9">
      <c r="A14" s="48" t="s">
        <v>230</v>
      </c>
      <c r="B14" s="48"/>
      <c r="C14" s="48"/>
      <c r="D14" s="48"/>
      <c r="E14" s="48"/>
      <c r="F14" s="49">
        <f>SUM(F8:F13)</f>
        <v>19436</v>
      </c>
      <c r="G14" s="54"/>
      <c r="H14" s="54"/>
      <c r="I14" s="54"/>
    </row>
    <row r="15" s="32" customFormat="1" ht="27" customHeight="1" spans="1:9">
      <c r="A15" s="55">
        <v>8</v>
      </c>
      <c r="B15" s="55">
        <v>620722</v>
      </c>
      <c r="C15" s="52" t="s">
        <v>196</v>
      </c>
      <c r="D15" s="52" t="s">
        <v>231</v>
      </c>
      <c r="E15" s="52" t="s">
        <v>232</v>
      </c>
      <c r="F15" s="53">
        <v>510</v>
      </c>
      <c r="G15" s="53">
        <v>5040</v>
      </c>
      <c r="H15" s="53">
        <v>0</v>
      </c>
      <c r="I15" s="53"/>
    </row>
    <row r="16" s="32" customFormat="1" ht="27" customHeight="1" spans="1:9">
      <c r="A16" s="55">
        <v>9</v>
      </c>
      <c r="B16" s="55">
        <v>620722</v>
      </c>
      <c r="C16" s="52" t="s">
        <v>196</v>
      </c>
      <c r="D16" s="52" t="s">
        <v>222</v>
      </c>
      <c r="E16" s="52" t="s">
        <v>233</v>
      </c>
      <c r="F16" s="53">
        <v>200</v>
      </c>
      <c r="G16" s="53">
        <v>6550</v>
      </c>
      <c r="H16" s="53">
        <v>0</v>
      </c>
      <c r="I16" s="53"/>
    </row>
    <row r="17" s="32" customFormat="1" ht="34" customHeight="1" spans="1:40">
      <c r="A17" s="55">
        <v>10</v>
      </c>
      <c r="B17" s="55">
        <v>620722</v>
      </c>
      <c r="C17" s="52" t="s">
        <v>196</v>
      </c>
      <c r="D17" s="56" t="s">
        <v>234</v>
      </c>
      <c r="E17" s="52" t="s">
        <v>232</v>
      </c>
      <c r="F17" s="53">
        <v>7505</v>
      </c>
      <c r="G17" s="53">
        <v>4615</v>
      </c>
      <c r="H17" s="53">
        <v>0</v>
      </c>
      <c r="I17" s="53"/>
    </row>
    <row r="18" s="32" customFormat="1" ht="27" customHeight="1" spans="1:40">
      <c r="A18" s="55">
        <v>11</v>
      </c>
      <c r="B18" s="55">
        <v>620722</v>
      </c>
      <c r="C18" s="52" t="s">
        <v>227</v>
      </c>
      <c r="D18" s="56" t="s">
        <v>235</v>
      </c>
      <c r="E18" s="52" t="s">
        <v>233</v>
      </c>
      <c r="F18" s="53">
        <v>920</v>
      </c>
      <c r="G18" s="53">
        <v>150</v>
      </c>
      <c r="H18" s="53">
        <v>0</v>
      </c>
      <c r="I18" s="53"/>
    </row>
    <row r="19" s="32" customFormat="1" ht="27" customHeight="1" spans="1:40">
      <c r="A19" s="55">
        <v>12</v>
      </c>
      <c r="B19" s="55">
        <v>620722</v>
      </c>
      <c r="C19" s="52" t="s">
        <v>227</v>
      </c>
      <c r="D19" s="52" t="s">
        <v>236</v>
      </c>
      <c r="E19" s="52" t="s">
        <v>233</v>
      </c>
      <c r="F19" s="53">
        <v>220</v>
      </c>
      <c r="G19" s="53">
        <v>100</v>
      </c>
      <c r="H19" s="53">
        <v>0</v>
      </c>
      <c r="I19" s="53"/>
    </row>
    <row r="20" s="32" customFormat="1" ht="27" customHeight="1" spans="1:40">
      <c r="A20" s="55">
        <v>13</v>
      </c>
      <c r="B20" s="48"/>
      <c r="C20" s="52" t="s">
        <v>237</v>
      </c>
      <c r="D20" s="52" t="s">
        <v>238</v>
      </c>
      <c r="E20" s="52" t="s">
        <v>233</v>
      </c>
      <c r="F20" s="53">
        <v>1600</v>
      </c>
      <c r="G20" s="54"/>
      <c r="H20" s="54"/>
      <c r="I20" s="54"/>
    </row>
    <row r="21" s="32" customFormat="1" ht="27" customHeight="1" spans="1:40">
      <c r="A21" s="48" t="s">
        <v>239</v>
      </c>
      <c r="B21" s="48"/>
      <c r="C21" s="48"/>
      <c r="D21" s="48"/>
      <c r="E21" s="48"/>
      <c r="F21" s="49">
        <f>SUM(F15:F20)</f>
        <v>10955</v>
      </c>
      <c r="G21" s="54"/>
      <c r="H21" s="54"/>
      <c r="I21" s="54"/>
    </row>
    <row r="22" s="35" customFormat="1" ht="27" customHeight="1" spans="1:40">
      <c r="A22" s="48" t="s">
        <v>240</v>
      </c>
      <c r="B22" s="48"/>
      <c r="C22" s="48"/>
      <c r="D22" s="48"/>
      <c r="E22" s="48"/>
      <c r="F22" s="57">
        <v>7880</v>
      </c>
      <c r="G22" s="58"/>
      <c r="H22" s="58"/>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row>
  </sheetData>
  <mergeCells count="7">
    <mergeCell ref="A2:I2"/>
    <mergeCell ref="G3:I3"/>
    <mergeCell ref="A5:E5"/>
    <mergeCell ref="A7:E7"/>
    <mergeCell ref="A14:E14"/>
    <mergeCell ref="A21:E21"/>
    <mergeCell ref="A22:E22"/>
  </mergeCells>
  <pageMargins left="0.393055555555556" right="0.472222222222222" top="0.314583333333333" bottom="0.550694444444444" header="0.298611111111111" footer="0.298611111111111"/>
  <pageSetup paperSize="9" scale="95"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workbookViewId="0">
      <selection activeCell="G12" sqref="G12"/>
    </sheetView>
  </sheetViews>
  <sheetFormatPr defaultColWidth="9" defaultRowHeight="14.25"/>
  <cols>
    <col min="1" max="1" width="9.80833333333333" style="1" customWidth="1"/>
    <col min="2" max="2" width="6.13333333333333" style="1" customWidth="1"/>
    <col min="3" max="3" width="50.4083333333333" style="1" customWidth="1"/>
    <col min="4" max="4" width="46.2666666666667" style="1" customWidth="1"/>
    <col min="5" max="7" width="12.65" style="1" customWidth="1"/>
    <col min="8" max="8" width="12.5916666666667" style="1" customWidth="1"/>
    <col min="9" max="9" width="9" style="1"/>
    <col min="10" max="10" width="10.3833333333333" style="1"/>
    <col min="11" max="11" width="14.1333333333333" style="1"/>
    <col min="12" max="16384" width="9" style="1"/>
  </cols>
  <sheetData>
    <row r="1" s="1" customFormat="1" ht="21" customHeight="1" spans="1:8">
      <c r="A1" s="5" t="s">
        <v>241</v>
      </c>
      <c r="B1" s="6"/>
    </row>
    <row r="2" s="1" customFormat="1" ht="23" customHeight="1" spans="1:8">
      <c r="A2" s="7" t="s">
        <v>242</v>
      </c>
      <c r="B2" s="7"/>
      <c r="C2" s="7"/>
      <c r="D2" s="7"/>
      <c r="E2" s="7"/>
      <c r="F2" s="7"/>
      <c r="G2" s="7"/>
      <c r="H2" s="7"/>
    </row>
    <row r="3" s="1" customFormat="1" ht="22" customHeight="1" spans="1:8">
      <c r="A3" s="8"/>
      <c r="B3" s="8"/>
      <c r="C3" s="8"/>
      <c r="D3" s="8"/>
      <c r="E3" s="9" t="s">
        <v>2</v>
      </c>
      <c r="F3" s="9"/>
      <c r="G3" s="9"/>
      <c r="H3" s="9"/>
    </row>
    <row r="4" s="1" customFormat="1" ht="24" customHeight="1" spans="1:8">
      <c r="A4" s="10" t="s">
        <v>243</v>
      </c>
      <c r="B4" s="10" t="s">
        <v>151</v>
      </c>
      <c r="C4" s="10" t="s">
        <v>155</v>
      </c>
      <c r="D4" s="11" t="s">
        <v>244</v>
      </c>
      <c r="E4" s="10" t="s">
        <v>133</v>
      </c>
      <c r="F4" s="10" t="s">
        <v>245</v>
      </c>
      <c r="G4" s="10" t="s">
        <v>246</v>
      </c>
      <c r="H4" s="10" t="s">
        <v>8</v>
      </c>
    </row>
    <row r="5" s="1" customFormat="1" ht="24" customHeight="1" spans="1:8">
      <c r="A5" s="10" t="s">
        <v>158</v>
      </c>
      <c r="B5" s="10"/>
      <c r="C5" s="10"/>
      <c r="D5" s="10"/>
      <c r="E5" s="12">
        <v>12223</v>
      </c>
      <c r="F5" s="12"/>
      <c r="G5" s="12"/>
      <c r="H5" s="13"/>
    </row>
    <row r="6" s="1" customFormat="1" ht="30" customHeight="1" spans="1:8">
      <c r="A6" s="11" t="s">
        <v>247</v>
      </c>
      <c r="B6" s="14">
        <v>1</v>
      </c>
      <c r="C6" s="15" t="s">
        <v>248</v>
      </c>
      <c r="D6" s="15" t="s">
        <v>249</v>
      </c>
      <c r="E6" s="16">
        <v>670</v>
      </c>
      <c r="F6" s="16"/>
      <c r="G6" s="16"/>
      <c r="H6" s="13"/>
    </row>
    <row r="7" s="1" customFormat="1" ht="21" customHeight="1" spans="1:8">
      <c r="A7" s="11"/>
      <c r="B7" s="14">
        <v>2</v>
      </c>
      <c r="C7" s="15" t="s">
        <v>250</v>
      </c>
      <c r="D7" s="15" t="s">
        <v>251</v>
      </c>
      <c r="E7" s="17">
        <v>90</v>
      </c>
      <c r="F7" s="17"/>
      <c r="G7" s="17"/>
      <c r="H7" s="13"/>
    </row>
    <row r="8" s="1" customFormat="1" ht="33" customHeight="1" spans="1:8">
      <c r="A8" s="11"/>
      <c r="B8" s="14">
        <v>3</v>
      </c>
      <c r="C8" s="15" t="s">
        <v>252</v>
      </c>
      <c r="D8" s="15" t="s">
        <v>165</v>
      </c>
      <c r="E8" s="18">
        <v>490</v>
      </c>
      <c r="F8" s="18"/>
      <c r="G8" s="18"/>
      <c r="H8" s="13"/>
    </row>
    <row r="9" s="1" customFormat="1" ht="21" customHeight="1" spans="1:8">
      <c r="A9" s="11"/>
      <c r="B9" s="14">
        <v>4</v>
      </c>
      <c r="C9" s="15" t="s">
        <v>253</v>
      </c>
      <c r="D9" s="15" t="s">
        <v>165</v>
      </c>
      <c r="E9" s="18">
        <v>100</v>
      </c>
      <c r="F9" s="18"/>
      <c r="G9" s="18"/>
      <c r="H9" s="13"/>
    </row>
    <row r="10" s="1" customFormat="1" ht="21" customHeight="1" spans="1:8">
      <c r="A10" s="11"/>
      <c r="B10" s="14">
        <v>5</v>
      </c>
      <c r="C10" s="15" t="s">
        <v>254</v>
      </c>
      <c r="D10" s="15" t="s">
        <v>198</v>
      </c>
      <c r="E10" s="17">
        <v>200</v>
      </c>
      <c r="F10" s="17"/>
      <c r="G10" s="17"/>
      <c r="H10" s="13"/>
    </row>
    <row r="11" s="1" customFormat="1" ht="21" customHeight="1" spans="1:8">
      <c r="A11" s="11"/>
      <c r="B11" s="14">
        <v>6</v>
      </c>
      <c r="C11" s="15" t="s">
        <v>255</v>
      </c>
      <c r="D11" s="15" t="s">
        <v>198</v>
      </c>
      <c r="E11" s="17">
        <v>100</v>
      </c>
      <c r="F11" s="17"/>
      <c r="G11" s="17"/>
      <c r="H11" s="13"/>
    </row>
    <row r="12" s="1" customFormat="1" ht="21" customHeight="1" spans="1:8">
      <c r="A12" s="11"/>
      <c r="B12" s="14">
        <v>7</v>
      </c>
      <c r="C12" s="15" t="s">
        <v>256</v>
      </c>
      <c r="D12" s="15" t="s">
        <v>198</v>
      </c>
      <c r="E12" s="17">
        <v>3913</v>
      </c>
      <c r="F12" s="17"/>
      <c r="G12" s="17"/>
      <c r="H12" s="13"/>
    </row>
    <row r="13" s="1" customFormat="1" ht="21" customHeight="1" spans="1:8">
      <c r="A13" s="11"/>
      <c r="B13" s="14">
        <v>8</v>
      </c>
      <c r="C13" s="15" t="s">
        <v>257</v>
      </c>
      <c r="D13" s="15" t="s">
        <v>198</v>
      </c>
      <c r="E13" s="18">
        <v>173</v>
      </c>
      <c r="F13" s="18"/>
      <c r="G13" s="18"/>
      <c r="H13" s="13"/>
    </row>
    <row r="14" s="1" customFormat="1" ht="21" customHeight="1" spans="1:8">
      <c r="A14" s="11"/>
      <c r="B14" s="14">
        <v>9</v>
      </c>
      <c r="C14" s="15" t="s">
        <v>258</v>
      </c>
      <c r="D14" s="15" t="s">
        <v>259</v>
      </c>
      <c r="E14" s="18">
        <v>300</v>
      </c>
      <c r="F14" s="18"/>
      <c r="G14" s="18"/>
      <c r="H14" s="13"/>
    </row>
    <row r="15" s="1" customFormat="1" ht="21" customHeight="1" spans="1:8">
      <c r="A15" s="11"/>
      <c r="B15" s="14">
        <v>10</v>
      </c>
      <c r="C15" s="15" t="s">
        <v>260</v>
      </c>
      <c r="D15" s="15" t="s">
        <v>259</v>
      </c>
      <c r="E15" s="18">
        <v>50</v>
      </c>
      <c r="F15" s="18"/>
      <c r="G15" s="18"/>
      <c r="H15" s="13"/>
    </row>
    <row r="16" s="1" customFormat="1" ht="21" customHeight="1" spans="1:8">
      <c r="A16" s="11"/>
      <c r="B16" s="14">
        <v>11</v>
      </c>
      <c r="C16" s="15" t="s">
        <v>261</v>
      </c>
      <c r="D16" s="15" t="s">
        <v>179</v>
      </c>
      <c r="E16" s="18">
        <v>137</v>
      </c>
      <c r="F16" s="18"/>
      <c r="G16" s="18"/>
      <c r="H16" s="13"/>
    </row>
    <row r="17" s="1" customFormat="1" ht="21" customHeight="1" spans="1:8">
      <c r="A17" s="11"/>
      <c r="B17" s="14">
        <v>12</v>
      </c>
      <c r="C17" s="15" t="s">
        <v>262</v>
      </c>
      <c r="D17" s="15" t="s">
        <v>259</v>
      </c>
      <c r="E17" s="18">
        <v>50</v>
      </c>
      <c r="F17" s="18"/>
      <c r="G17" s="18"/>
      <c r="H17" s="13"/>
    </row>
    <row r="18" s="1" customFormat="1" ht="21" customHeight="1" spans="1:8">
      <c r="A18" s="11"/>
      <c r="B18" s="14">
        <v>13</v>
      </c>
      <c r="C18" s="19" t="s">
        <v>263</v>
      </c>
      <c r="D18" s="15" t="s">
        <v>264</v>
      </c>
      <c r="E18" s="18">
        <v>20</v>
      </c>
      <c r="F18" s="18"/>
      <c r="G18" s="18"/>
      <c r="H18" s="13"/>
    </row>
    <row r="19" s="1" customFormat="1" ht="21" customHeight="1" spans="1:8">
      <c r="A19" s="11"/>
      <c r="B19" s="14">
        <v>14</v>
      </c>
      <c r="C19" s="15" t="s">
        <v>265</v>
      </c>
      <c r="D19" s="15" t="s">
        <v>190</v>
      </c>
      <c r="E19" s="17">
        <v>828</v>
      </c>
      <c r="F19" s="17"/>
      <c r="G19" s="17"/>
      <c r="H19" s="13"/>
    </row>
    <row r="20" s="1" customFormat="1" ht="21" customHeight="1" spans="1:8">
      <c r="A20" s="11"/>
      <c r="B20" s="14">
        <v>15</v>
      </c>
      <c r="C20" s="15" t="s">
        <v>266</v>
      </c>
      <c r="D20" s="15" t="s">
        <v>190</v>
      </c>
      <c r="E20" s="18">
        <v>221</v>
      </c>
      <c r="F20" s="18"/>
      <c r="G20" s="18"/>
      <c r="H20" s="13"/>
    </row>
    <row r="21" s="1" customFormat="1" ht="21" customHeight="1" spans="1:8">
      <c r="A21" s="11"/>
      <c r="B21" s="14">
        <v>16</v>
      </c>
      <c r="C21" s="15" t="s">
        <v>267</v>
      </c>
      <c r="D21" s="15" t="s">
        <v>268</v>
      </c>
      <c r="E21" s="17">
        <v>350</v>
      </c>
      <c r="F21" s="17"/>
      <c r="G21" s="17"/>
      <c r="H21" s="13"/>
    </row>
    <row r="22" s="1" customFormat="1" ht="21" customHeight="1" spans="1:8">
      <c r="A22" s="20" t="s">
        <v>247</v>
      </c>
      <c r="B22" s="14">
        <v>17</v>
      </c>
      <c r="C22" s="15" t="s">
        <v>269</v>
      </c>
      <c r="D22" s="15" t="s">
        <v>270</v>
      </c>
      <c r="E22" s="18">
        <v>99</v>
      </c>
      <c r="F22" s="18"/>
      <c r="G22" s="18"/>
      <c r="H22" s="13"/>
    </row>
    <row r="23" s="1" customFormat="1" ht="21" customHeight="1" spans="1:8">
      <c r="A23" s="21"/>
      <c r="B23" s="14">
        <v>18</v>
      </c>
      <c r="C23" s="15" t="s">
        <v>271</v>
      </c>
      <c r="D23" s="15" t="s">
        <v>268</v>
      </c>
      <c r="E23" s="18">
        <v>18</v>
      </c>
      <c r="F23" s="18"/>
      <c r="G23" s="18"/>
      <c r="H23" s="13"/>
    </row>
    <row r="24" s="1" customFormat="1" ht="21" customHeight="1" spans="1:8">
      <c r="A24" s="21"/>
      <c r="B24" s="14">
        <v>19</v>
      </c>
      <c r="C24" s="15" t="s">
        <v>272</v>
      </c>
      <c r="D24" s="15" t="s">
        <v>268</v>
      </c>
      <c r="E24" s="17">
        <v>30</v>
      </c>
      <c r="F24" s="17"/>
      <c r="G24" s="17"/>
      <c r="H24" s="13"/>
    </row>
    <row r="25" s="1" customFormat="1" ht="21" customHeight="1" spans="1:8">
      <c r="A25" s="22"/>
      <c r="B25" s="14">
        <v>20</v>
      </c>
      <c r="C25" s="15" t="s">
        <v>273</v>
      </c>
      <c r="D25" s="15" t="s">
        <v>274</v>
      </c>
      <c r="E25" s="17">
        <v>142</v>
      </c>
      <c r="F25" s="17"/>
      <c r="G25" s="17"/>
      <c r="H25" s="13"/>
    </row>
    <row r="26" s="1" customFormat="1" ht="21" customHeight="1" spans="1:8">
      <c r="A26" s="20" t="s">
        <v>247</v>
      </c>
      <c r="B26" s="14">
        <v>21</v>
      </c>
      <c r="C26" s="15" t="s">
        <v>275</v>
      </c>
      <c r="D26" s="15" t="s">
        <v>276</v>
      </c>
      <c r="E26" s="17">
        <v>82</v>
      </c>
      <c r="F26" s="17"/>
      <c r="G26" s="17"/>
      <c r="H26" s="13"/>
    </row>
    <row r="27" s="1" customFormat="1" ht="21" customHeight="1" spans="1:8">
      <c r="A27" s="21"/>
      <c r="B27" s="14">
        <v>22</v>
      </c>
      <c r="C27" s="15" t="s">
        <v>277</v>
      </c>
      <c r="D27" s="15" t="s">
        <v>278</v>
      </c>
      <c r="E27" s="17">
        <v>173</v>
      </c>
      <c r="F27" s="17"/>
      <c r="G27" s="17"/>
      <c r="H27" s="13"/>
    </row>
    <row r="28" s="2" customFormat="1" ht="21" customHeight="1" spans="1:8">
      <c r="A28" s="21"/>
      <c r="B28" s="14">
        <v>23</v>
      </c>
      <c r="C28" s="23" t="s">
        <v>279</v>
      </c>
      <c r="D28" s="23" t="s">
        <v>278</v>
      </c>
      <c r="E28" s="24">
        <v>100</v>
      </c>
      <c r="F28" s="24"/>
      <c r="G28" s="24"/>
      <c r="H28" s="13"/>
    </row>
    <row r="29" s="1" customFormat="1" ht="21" customHeight="1" spans="1:8">
      <c r="A29" s="21"/>
      <c r="B29" s="14">
        <v>24</v>
      </c>
      <c r="C29" s="15" t="s">
        <v>280</v>
      </c>
      <c r="D29" s="15" t="s">
        <v>281</v>
      </c>
      <c r="E29" s="17">
        <v>25.28</v>
      </c>
      <c r="F29" s="17"/>
      <c r="G29" s="17"/>
      <c r="H29" s="13"/>
    </row>
    <row r="30" s="1" customFormat="1" ht="21" customHeight="1" spans="1:8">
      <c r="A30" s="21"/>
      <c r="B30" s="14">
        <v>25</v>
      </c>
      <c r="C30" s="15" t="s">
        <v>282</v>
      </c>
      <c r="D30" s="15" t="s">
        <v>283</v>
      </c>
      <c r="E30" s="17">
        <v>23</v>
      </c>
      <c r="F30" s="17"/>
      <c r="G30" s="17"/>
      <c r="H30" s="13"/>
    </row>
    <row r="31" s="3" customFormat="1" ht="21" customHeight="1" spans="1:8">
      <c r="A31" s="22"/>
      <c r="B31" s="10" t="s">
        <v>284</v>
      </c>
      <c r="C31" s="25"/>
      <c r="D31" s="26">
        <f>E31/E5</f>
        <v>0.685942894543075</v>
      </c>
      <c r="E31" s="12">
        <f>SUM(E6:E30)</f>
        <v>8384.28</v>
      </c>
      <c r="F31" s="12"/>
      <c r="G31" s="12"/>
      <c r="H31" s="10"/>
    </row>
    <row r="32" s="3" customFormat="1" ht="23" customHeight="1" spans="1:8">
      <c r="A32" s="10" t="s">
        <v>285</v>
      </c>
      <c r="B32" s="14">
        <v>1</v>
      </c>
      <c r="C32" s="15" t="s">
        <v>286</v>
      </c>
      <c r="D32" s="15" t="s">
        <v>168</v>
      </c>
      <c r="E32" s="17">
        <v>600</v>
      </c>
      <c r="F32" s="17"/>
      <c r="G32" s="17"/>
      <c r="H32" s="10"/>
    </row>
    <row r="33" s="3" customFormat="1" ht="23" customHeight="1" spans="1:11">
      <c r="A33" s="10"/>
      <c r="B33" s="14">
        <v>2</v>
      </c>
      <c r="C33" s="27" t="s">
        <v>287</v>
      </c>
      <c r="D33" s="27" t="s">
        <v>168</v>
      </c>
      <c r="E33" s="17">
        <v>223</v>
      </c>
      <c r="F33" s="17"/>
      <c r="G33" s="17"/>
      <c r="H33" s="10"/>
    </row>
    <row r="34" s="3" customFormat="1" ht="23" customHeight="1" spans="1:11">
      <c r="A34" s="10"/>
      <c r="B34" s="14">
        <v>3</v>
      </c>
      <c r="C34" s="15" t="s">
        <v>288</v>
      </c>
      <c r="D34" s="27" t="s">
        <v>168</v>
      </c>
      <c r="E34" s="17">
        <v>250</v>
      </c>
      <c r="F34" s="17"/>
      <c r="G34" s="17"/>
      <c r="H34" s="10"/>
    </row>
    <row r="35" s="3" customFormat="1" ht="23" customHeight="1" spans="1:11">
      <c r="A35" s="10"/>
      <c r="B35" s="14">
        <v>4</v>
      </c>
      <c r="C35" s="15" t="s">
        <v>289</v>
      </c>
      <c r="D35" s="27" t="s">
        <v>168</v>
      </c>
      <c r="E35" s="17">
        <v>240</v>
      </c>
      <c r="F35" s="17"/>
      <c r="G35" s="17"/>
      <c r="H35" s="10"/>
    </row>
    <row r="36" s="3" customFormat="1" ht="23" customHeight="1" spans="1:11">
      <c r="A36" s="10"/>
      <c r="B36" s="14">
        <v>5</v>
      </c>
      <c r="C36" s="15" t="s">
        <v>290</v>
      </c>
      <c r="D36" s="27" t="s">
        <v>168</v>
      </c>
      <c r="E36" s="17">
        <v>150</v>
      </c>
      <c r="F36" s="17"/>
      <c r="G36" s="17"/>
      <c r="H36" s="10"/>
    </row>
    <row r="37" s="3" customFormat="1" ht="23" customHeight="1" spans="1:11">
      <c r="A37" s="10"/>
      <c r="B37" s="14">
        <v>6</v>
      </c>
      <c r="C37" s="27" t="s">
        <v>291</v>
      </c>
      <c r="D37" s="27" t="s">
        <v>162</v>
      </c>
      <c r="E37" s="17">
        <v>181</v>
      </c>
      <c r="F37" s="17"/>
      <c r="G37" s="17"/>
      <c r="H37" s="10"/>
    </row>
    <row r="38" s="3" customFormat="1" ht="23" customHeight="1" spans="1:11">
      <c r="A38" s="10"/>
      <c r="B38" s="14">
        <v>7</v>
      </c>
      <c r="C38" s="15" t="s">
        <v>292</v>
      </c>
      <c r="D38" s="15" t="s">
        <v>293</v>
      </c>
      <c r="E38" s="17">
        <v>76</v>
      </c>
      <c r="F38" s="17"/>
      <c r="G38" s="17"/>
      <c r="H38" s="10"/>
    </row>
    <row r="39" s="1" customFormat="1" ht="23" customHeight="1" spans="1:11">
      <c r="A39" s="10" t="s">
        <v>285</v>
      </c>
      <c r="B39" s="14">
        <v>8</v>
      </c>
      <c r="C39" s="27" t="s">
        <v>294</v>
      </c>
      <c r="D39" s="27" t="s">
        <v>293</v>
      </c>
      <c r="E39" s="17">
        <v>353</v>
      </c>
      <c r="F39" s="17"/>
      <c r="G39" s="17"/>
      <c r="H39" s="10"/>
    </row>
    <row r="40" s="4" customFormat="1" ht="28" customHeight="1" spans="1:11">
      <c r="A40" s="10"/>
      <c r="B40" s="14">
        <v>9</v>
      </c>
      <c r="C40" s="15" t="s">
        <v>295</v>
      </c>
      <c r="D40" s="15" t="s">
        <v>296</v>
      </c>
      <c r="E40" s="17">
        <v>237</v>
      </c>
      <c r="F40" s="17"/>
      <c r="G40" s="17"/>
      <c r="H40" s="10"/>
    </row>
    <row r="41" s="4" customFormat="1" ht="23" customHeight="1" spans="1:11">
      <c r="A41" s="10"/>
      <c r="B41" s="14">
        <v>10</v>
      </c>
      <c r="C41" s="15" t="s">
        <v>297</v>
      </c>
      <c r="D41" s="15" t="s">
        <v>296</v>
      </c>
      <c r="E41" s="17">
        <v>135</v>
      </c>
      <c r="F41" s="17"/>
      <c r="G41" s="17"/>
      <c r="H41" s="10"/>
    </row>
    <row r="42" s="4" customFormat="1" ht="23" customHeight="1" spans="1:11">
      <c r="A42" s="10"/>
      <c r="B42" s="14">
        <v>11</v>
      </c>
      <c r="C42" s="27" t="s">
        <v>298</v>
      </c>
      <c r="D42" s="27" t="s">
        <v>296</v>
      </c>
      <c r="E42" s="17">
        <v>324</v>
      </c>
      <c r="F42" s="17"/>
      <c r="G42" s="17"/>
      <c r="H42" s="10"/>
    </row>
    <row r="43" s="4" customFormat="1" ht="23" customHeight="1" spans="1:11">
      <c r="A43" s="10"/>
      <c r="B43" s="14">
        <v>12</v>
      </c>
      <c r="C43" s="15" t="s">
        <v>299</v>
      </c>
      <c r="D43" s="15" t="s">
        <v>300</v>
      </c>
      <c r="E43" s="17">
        <v>494</v>
      </c>
      <c r="F43" s="17"/>
      <c r="G43" s="17"/>
      <c r="H43" s="10"/>
    </row>
    <row r="44" s="4" customFormat="1" ht="23" customHeight="1" spans="1:11">
      <c r="A44" s="10"/>
      <c r="B44" s="14">
        <v>13</v>
      </c>
      <c r="C44" s="27" t="s">
        <v>301</v>
      </c>
      <c r="D44" s="27" t="s">
        <v>302</v>
      </c>
      <c r="E44" s="17">
        <v>349</v>
      </c>
      <c r="F44" s="17"/>
      <c r="G44" s="17"/>
      <c r="H44" s="10"/>
    </row>
    <row r="45" s="4" customFormat="1" ht="28" customHeight="1" spans="1:11">
      <c r="A45" s="10"/>
      <c r="B45" s="14">
        <v>14</v>
      </c>
      <c r="C45" s="27" t="s">
        <v>303</v>
      </c>
      <c r="D45" s="27" t="s">
        <v>304</v>
      </c>
      <c r="E45" s="17">
        <v>227</v>
      </c>
      <c r="F45" s="17"/>
      <c r="G45" s="17"/>
      <c r="H45" s="10"/>
      <c r="K45" s="4" t="s">
        <v>305</v>
      </c>
    </row>
    <row r="46" s="3" customFormat="1" ht="21" customHeight="1" spans="1:11">
      <c r="A46" s="10"/>
      <c r="B46" s="28" t="s">
        <v>284</v>
      </c>
      <c r="C46" s="28"/>
      <c r="D46" s="29">
        <f>E46/E5</f>
        <v>0.314080013090076</v>
      </c>
      <c r="E46" s="30">
        <f>SUM(E32:E45)</f>
        <v>3839</v>
      </c>
      <c r="F46" s="30"/>
      <c r="G46" s="30"/>
      <c r="H46" s="28"/>
    </row>
  </sheetData>
  <mergeCells count="11">
    <mergeCell ref="A1:B1"/>
    <mergeCell ref="A2:H2"/>
    <mergeCell ref="E3:H3"/>
    <mergeCell ref="A5:D5"/>
    <mergeCell ref="B31:C31"/>
    <mergeCell ref="B46:C46"/>
    <mergeCell ref="A6:A21"/>
    <mergeCell ref="A22:A25"/>
    <mergeCell ref="A26:A31"/>
    <mergeCell ref="A32:A38"/>
    <mergeCell ref="A39:A46"/>
  </mergeCells>
  <pageMargins left="0.66875" right="0.511805555555556" top="0.196527777777778" bottom="0.196527777777778" header="0.5" footer="0.354166666666667"/>
  <pageSetup paperSize="9" scale="8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一般公共预算调整表</vt:lpstr>
      <vt:lpstr>一般公共预算收支平衡表</vt:lpstr>
      <vt:lpstr>政府性基金调整表</vt:lpstr>
      <vt:lpstr>政府性基金平衡表</vt:lpstr>
      <vt:lpstr>国有资本经营预算平衡表</vt:lpstr>
      <vt:lpstr>社会保险基金预算调整表</vt:lpstr>
      <vt:lpstr>2025年新增一般债券资金安排表</vt:lpstr>
      <vt:lpstr>2025年新增专项债券项目安排表</vt:lpstr>
      <vt:lpstr>生态功能区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づ嫣然し☆ve</cp:lastModifiedBy>
  <dcterms:created xsi:type="dcterms:W3CDTF">2025-09-05T09:39:00Z</dcterms:created>
  <dcterms:modified xsi:type="dcterms:W3CDTF">2025-12-29T00:06:56Z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4E60060A9AEB4DA1BC7AA84ECD8E35D2_11</vt:lpwstr>
  </property>
  <property fmtid="{D5CDD505-2E9C-101B-9397-08002B2CF9AE}" pid="3" name="KSOProductBuildVer">
    <vt:lpwstr>2052-12.1.0.24034</vt:lpwstr>
  </property>
  <property fmtid="{D5CDD505-2E9C-101B-9397-08002B2CF9AE}" pid="4" name="CalculationRule">
    <vt:i4>0</vt:i4>
  </property>
</Properties>
</file>